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ata_2024-11-11 (1)" sheetId="1" r:id="rId1"/>
  </sheets>
  <definedNames>
    <definedName name="_xlnm._FilterDatabase" localSheetId="0" hidden="1">'data_2024-11-11 (1)'!$A$2:$C$1373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<sst xmlns="http://schemas.openxmlformats.org/spreadsheetml/2006/main" count="4" uniqueCount="4">
  <si>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安徽法院2024年聘用制书记员招聘（宿州考区）笔试成绩</t>
  </si>
  <si>
    <t>职位代码</t>
  </si>
  <si>
    <t>准考证号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</si>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</sst>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3"/>
  <sheetViews>
    <sheetView tabSelected="1" zoomScale="175" zoomScaleNormal="175" zoomScaleSheetLayoutView="60" workbookViewId="0">
      <selection activeCell="M13" sqref="M13"/>
    </sheetView>
  </sheetViews>
  <sheetFormatPr defaultColWidth="9.81666666666667" defaultRowHeight="13.5" outlineLevelCol="2"/>
  <cols>
    <col min="1" max="1" width="9.81666666666667" style="2"/>
    <col min="2" max="2" width="14.5583333333333" style="2" customWidth="1"/>
    <col min="3" max="16384" width="9.81666666666667" style="2"/>
  </cols>
  <sheetData>
    <row r="1" ht="26" customHeight="1" spans="1:3">
      <c r="A1" s="3" t="s">
        <v>0</v>
      </c>
      <c r="B1" s="3"/>
      <c r="C1" s="3"/>
    </row>
    <row r="2" s="1" customFormat="1" spans="1:3">
      <c r="A2" s="4" t="s">
        <v>1</v>
      </c>
      <c r="B2" s="4" t="s">
        <v>2</v>
      </c>
      <c r="C2" s="4" t="s">
        <v>3</v>
      </c>
    </row>
    <row r="3" spans="1:3">
      <c r="A3" s="5" t="str">
        <f>"0502"</f>
        <v>0502</v>
      </c>
      <c r="B3" s="5" t="str">
        <f>"2405000101"</f>
        <v>2405000101</v>
      </c>
      <c r="C3" s="5">
        <v>59.38</v>
      </c>
    </row>
    <row r="4" spans="1:3">
      <c r="A4" s="5" t="str">
        <f>"0505"</f>
        <v>0505</v>
      </c>
      <c r="B4" s="5" t="str">
        <f>"2405000102"</f>
        <v>2405000102</v>
      </c>
      <c r="C4" s="5">
        <v>55.53</v>
      </c>
    </row>
    <row r="5" spans="1:3">
      <c r="A5" s="5" t="str">
        <f>"0503"</f>
        <v>0503</v>
      </c>
      <c r="B5" s="5" t="str">
        <f>"2405000103"</f>
        <v>2405000103</v>
      </c>
      <c r="C5" s="5">
        <v>0</v>
      </c>
    </row>
    <row r="6" spans="1:3">
      <c r="A6" s="5" t="str">
        <f>"0501"</f>
        <v>0501</v>
      </c>
      <c r="B6" s="5" t="str">
        <f>"2405000104"</f>
        <v>2405000104</v>
      </c>
      <c r="C6" s="5">
        <v>0</v>
      </c>
    </row>
    <row r="7" spans="1:3">
      <c r="A7" s="5" t="str">
        <f>"0505"</f>
        <v>0505</v>
      </c>
      <c r="B7" s="5" t="str">
        <f>"2405000105"</f>
        <v>2405000105</v>
      </c>
      <c r="C7" s="5">
        <v>0</v>
      </c>
    </row>
    <row r="8" spans="1:3">
      <c r="A8" s="5" t="str">
        <f>"0505"</f>
        <v>0505</v>
      </c>
      <c r="B8" s="5" t="str">
        <f>"2405000106"</f>
        <v>2405000106</v>
      </c>
      <c r="C8" s="5">
        <v>59.92</v>
      </c>
    </row>
    <row r="9" spans="1:3">
      <c r="A9" s="5" t="str">
        <f>"0502"</f>
        <v>0502</v>
      </c>
      <c r="B9" s="5" t="str">
        <f>"2405000107"</f>
        <v>2405000107</v>
      </c>
      <c r="C9" s="5">
        <v>77.01</v>
      </c>
    </row>
    <row r="10" spans="1:3">
      <c r="A10" s="5" t="str">
        <f>"0503"</f>
        <v>0503</v>
      </c>
      <c r="B10" s="5" t="str">
        <f>"2405000108"</f>
        <v>2405000108</v>
      </c>
      <c r="C10" s="5">
        <v>0</v>
      </c>
    </row>
    <row r="11" spans="1:3">
      <c r="A11" s="5" t="str">
        <f>"0505"</f>
        <v>0505</v>
      </c>
      <c r="B11" s="5" t="str">
        <f>"2405000109"</f>
        <v>2405000109</v>
      </c>
      <c r="C11" s="5">
        <v>66.23</v>
      </c>
    </row>
    <row r="12" spans="1:3">
      <c r="A12" s="5" t="str">
        <f>"0504"</f>
        <v>0504</v>
      </c>
      <c r="B12" s="5" t="str">
        <f>"2405000110"</f>
        <v>2405000110</v>
      </c>
      <c r="C12" s="5">
        <v>52.79</v>
      </c>
    </row>
    <row r="13" spans="1:3">
      <c r="A13" s="5" t="str">
        <f>"0505"</f>
        <v>0505</v>
      </c>
      <c r="B13" s="5" t="str">
        <f>"2405000111"</f>
        <v>2405000111</v>
      </c>
      <c r="C13" s="5">
        <v>0</v>
      </c>
    </row>
    <row r="14" spans="1:3">
      <c r="A14" s="5" t="str">
        <f>"0504"</f>
        <v>0504</v>
      </c>
      <c r="B14" s="5" t="str">
        <f>"2405000112"</f>
        <v>2405000112</v>
      </c>
      <c r="C14" s="5">
        <v>0</v>
      </c>
    </row>
    <row r="15" spans="1:3">
      <c r="A15" s="5" t="str">
        <f>"0501"</f>
        <v>0501</v>
      </c>
      <c r="B15" s="5" t="str">
        <f>"2405000113"</f>
        <v>2405000113</v>
      </c>
      <c r="C15" s="5">
        <v>0</v>
      </c>
    </row>
    <row r="16" spans="1:3">
      <c r="A16" s="5" t="str">
        <f>"0501"</f>
        <v>0501</v>
      </c>
      <c r="B16" s="5" t="str">
        <f>"2405000114"</f>
        <v>2405000114</v>
      </c>
      <c r="C16" s="5">
        <v>73.73</v>
      </c>
    </row>
    <row r="17" spans="1:3">
      <c r="A17" s="5" t="str">
        <f>"0505"</f>
        <v>0505</v>
      </c>
      <c r="B17" s="5" t="str">
        <f>"2405000115"</f>
        <v>2405000115</v>
      </c>
      <c r="C17" s="5">
        <v>61.9</v>
      </c>
    </row>
    <row r="18" spans="1:3">
      <c r="A18" s="5" t="str">
        <f>"0505"</f>
        <v>0505</v>
      </c>
      <c r="B18" s="5" t="str">
        <f>"2405000116"</f>
        <v>2405000116</v>
      </c>
      <c r="C18" s="5">
        <v>65.88</v>
      </c>
    </row>
    <row r="19" spans="1:3">
      <c r="A19" s="5" t="str">
        <f>"0505"</f>
        <v>0505</v>
      </c>
      <c r="B19" s="5" t="str">
        <f>"2405000117"</f>
        <v>2405000117</v>
      </c>
      <c r="C19" s="5">
        <v>0</v>
      </c>
    </row>
    <row r="20" spans="1:3">
      <c r="A20" s="5" t="str">
        <f>"0502"</f>
        <v>0502</v>
      </c>
      <c r="B20" s="5" t="str">
        <f>"2405000118"</f>
        <v>2405000118</v>
      </c>
      <c r="C20" s="5">
        <v>50.56</v>
      </c>
    </row>
    <row r="21" spans="1:3">
      <c r="A21" s="5" t="str">
        <f>"0501"</f>
        <v>0501</v>
      </c>
      <c r="B21" s="5" t="str">
        <f>"2405000119"</f>
        <v>2405000119</v>
      </c>
      <c r="C21" s="5">
        <v>68.68</v>
      </c>
    </row>
    <row r="22" spans="1:3">
      <c r="A22" s="5" t="str">
        <f>"0505"</f>
        <v>0505</v>
      </c>
      <c r="B22" s="5" t="str">
        <f>"2405000120"</f>
        <v>2405000120</v>
      </c>
      <c r="C22" s="5">
        <v>63.61</v>
      </c>
    </row>
    <row r="23" spans="1:3">
      <c r="A23" s="5" t="str">
        <f>"0502"</f>
        <v>0502</v>
      </c>
      <c r="B23" s="5" t="str">
        <f>"2405000121"</f>
        <v>2405000121</v>
      </c>
      <c r="C23" s="5">
        <v>0</v>
      </c>
    </row>
    <row r="24" spans="1:3">
      <c r="A24" s="5" t="str">
        <f>"0505"</f>
        <v>0505</v>
      </c>
      <c r="B24" s="5" t="str">
        <f>"2405000122"</f>
        <v>2405000122</v>
      </c>
      <c r="C24" s="5">
        <v>53.27</v>
      </c>
    </row>
    <row r="25" spans="1:3">
      <c r="A25" s="5" t="str">
        <f>"0502"</f>
        <v>0502</v>
      </c>
      <c r="B25" s="5" t="str">
        <f>"2405000123"</f>
        <v>2405000123</v>
      </c>
      <c r="C25" s="5">
        <v>0</v>
      </c>
    </row>
    <row r="26" spans="1:3">
      <c r="A26" s="5" t="str">
        <f>"0505"</f>
        <v>0505</v>
      </c>
      <c r="B26" s="5" t="str">
        <f>"2405000124"</f>
        <v>2405000124</v>
      </c>
      <c r="C26" s="5">
        <v>0</v>
      </c>
    </row>
    <row r="27" spans="1:3">
      <c r="A27" s="5" t="str">
        <f>"0503"</f>
        <v>0503</v>
      </c>
      <c r="B27" s="5" t="str">
        <f>"2405000125"</f>
        <v>2405000125</v>
      </c>
      <c r="C27" s="5">
        <v>66.54</v>
      </c>
    </row>
    <row r="28" spans="1:3">
      <c r="A28" s="5" t="str">
        <f>"0503"</f>
        <v>0503</v>
      </c>
      <c r="B28" s="5" t="str">
        <f>"2405000126"</f>
        <v>2405000126</v>
      </c>
      <c r="C28" s="5">
        <v>0</v>
      </c>
    </row>
    <row r="29" spans="1:3">
      <c r="A29" s="5" t="str">
        <f>"0501"</f>
        <v>0501</v>
      </c>
      <c r="B29" s="5" t="str">
        <f>"2405000127"</f>
        <v>2405000127</v>
      </c>
      <c r="C29" s="5">
        <v>0</v>
      </c>
    </row>
    <row r="30" spans="1:3">
      <c r="A30" s="5" t="str">
        <f>"0501"</f>
        <v>0501</v>
      </c>
      <c r="B30" s="5" t="str">
        <f>"2405000128"</f>
        <v>2405000128</v>
      </c>
      <c r="C30" s="5">
        <v>66.82</v>
      </c>
    </row>
    <row r="31" spans="1:3">
      <c r="A31" s="5" t="str">
        <f>"0501"</f>
        <v>0501</v>
      </c>
      <c r="B31" s="5" t="str">
        <f>"2405000129"</f>
        <v>2405000129</v>
      </c>
      <c r="C31" s="5">
        <v>64.04</v>
      </c>
    </row>
    <row r="32" spans="1:3">
      <c r="A32" s="5" t="str">
        <f>"0502"</f>
        <v>0502</v>
      </c>
      <c r="B32" s="5" t="str">
        <f>"2405000130"</f>
        <v>2405000130</v>
      </c>
      <c r="C32" s="5">
        <v>61.05</v>
      </c>
    </row>
    <row r="33" spans="1:3">
      <c r="A33" s="5" t="str">
        <f>"0501"</f>
        <v>0501</v>
      </c>
      <c r="B33" s="5" t="str">
        <f>"2405000201"</f>
        <v>2405000201</v>
      </c>
      <c r="C33" s="5">
        <v>59.44</v>
      </c>
    </row>
    <row r="34" spans="1:3">
      <c r="A34" s="5" t="str">
        <f>"0501"</f>
        <v>0501</v>
      </c>
      <c r="B34" s="5" t="str">
        <f>"2405000202"</f>
        <v>2405000202</v>
      </c>
      <c r="C34" s="5">
        <v>60.67</v>
      </c>
    </row>
    <row r="35" spans="1:3">
      <c r="A35" s="5" t="str">
        <f>"0504"</f>
        <v>0504</v>
      </c>
      <c r="B35" s="5" t="str">
        <f>"2405000203"</f>
        <v>2405000203</v>
      </c>
      <c r="C35" s="5">
        <v>63.46</v>
      </c>
    </row>
    <row r="36" spans="1:3">
      <c r="A36" s="5" t="str">
        <f>"0505"</f>
        <v>0505</v>
      </c>
      <c r="B36" s="5" t="str">
        <f>"2405000204"</f>
        <v>2405000204</v>
      </c>
      <c r="C36" s="5">
        <v>59.22</v>
      </c>
    </row>
    <row r="37" spans="1:3">
      <c r="A37" s="5" t="str">
        <f>"0504"</f>
        <v>0504</v>
      </c>
      <c r="B37" s="5" t="str">
        <f>"2405000205"</f>
        <v>2405000205</v>
      </c>
      <c r="C37" s="5">
        <v>0</v>
      </c>
    </row>
    <row r="38" spans="1:3">
      <c r="A38" s="5" t="str">
        <f>"0505"</f>
        <v>0505</v>
      </c>
      <c r="B38" s="5" t="str">
        <f>"2405000206"</f>
        <v>2405000206</v>
      </c>
      <c r="C38" s="5">
        <v>55.22</v>
      </c>
    </row>
    <row r="39" spans="1:3">
      <c r="A39" s="5" t="str">
        <f>"0502"</f>
        <v>0502</v>
      </c>
      <c r="B39" s="5" t="str">
        <f>"2405000207"</f>
        <v>2405000207</v>
      </c>
      <c r="C39" s="5">
        <v>0</v>
      </c>
    </row>
    <row r="40" spans="1:3">
      <c r="A40" s="5" t="str">
        <f>"0505"</f>
        <v>0505</v>
      </c>
      <c r="B40" s="5" t="str">
        <f>"2405000208"</f>
        <v>2405000208</v>
      </c>
      <c r="C40" s="5">
        <v>62.84</v>
      </c>
    </row>
    <row r="41" spans="1:3">
      <c r="A41" s="5" t="str">
        <f>"0505"</f>
        <v>0505</v>
      </c>
      <c r="B41" s="5" t="str">
        <f>"2405000209"</f>
        <v>2405000209</v>
      </c>
      <c r="C41" s="5">
        <v>0</v>
      </c>
    </row>
    <row r="42" spans="1:3">
      <c r="A42" s="5" t="str">
        <f>"0505"</f>
        <v>0505</v>
      </c>
      <c r="B42" s="5" t="str">
        <f>"2405000210"</f>
        <v>2405000210</v>
      </c>
      <c r="C42" s="5">
        <v>54.28</v>
      </c>
    </row>
    <row r="43" spans="1:3">
      <c r="A43" s="5" t="str">
        <f>"0503"</f>
        <v>0503</v>
      </c>
      <c r="B43" s="5" t="str">
        <f>"2405000211"</f>
        <v>2405000211</v>
      </c>
      <c r="C43" s="5">
        <v>58.95</v>
      </c>
    </row>
    <row r="44" spans="1:3">
      <c r="A44" s="5" t="str">
        <f>"0505"</f>
        <v>0505</v>
      </c>
      <c r="B44" s="5" t="str">
        <f>"2405000212"</f>
        <v>2405000212</v>
      </c>
      <c r="C44" s="5">
        <v>64.24</v>
      </c>
    </row>
    <row r="45" spans="1:3">
      <c r="A45" s="5" t="str">
        <f>"0501"</f>
        <v>0501</v>
      </c>
      <c r="B45" s="5" t="str">
        <f>"2405000213"</f>
        <v>2405000213</v>
      </c>
      <c r="C45" s="5">
        <v>61.9</v>
      </c>
    </row>
    <row r="46" spans="1:3">
      <c r="A46" s="5" t="str">
        <f>"0505"</f>
        <v>0505</v>
      </c>
      <c r="B46" s="5" t="str">
        <f>"2405000214"</f>
        <v>2405000214</v>
      </c>
      <c r="C46" s="5">
        <v>65.1</v>
      </c>
    </row>
    <row r="47" spans="1:3">
      <c r="A47" s="5" t="str">
        <f>"0503"</f>
        <v>0503</v>
      </c>
      <c r="B47" s="5" t="str">
        <f>"2405000215"</f>
        <v>2405000215</v>
      </c>
      <c r="C47" s="5">
        <v>73.67</v>
      </c>
    </row>
    <row r="48" spans="1:3">
      <c r="A48" s="5" t="str">
        <f>"0503"</f>
        <v>0503</v>
      </c>
      <c r="B48" s="5" t="str">
        <f>"2405000216"</f>
        <v>2405000216</v>
      </c>
      <c r="C48" s="5">
        <v>0</v>
      </c>
    </row>
    <row r="49" spans="1:3">
      <c r="A49" s="5" t="str">
        <f>"0503"</f>
        <v>0503</v>
      </c>
      <c r="B49" s="5" t="str">
        <f>"2405000217"</f>
        <v>2405000217</v>
      </c>
      <c r="C49" s="5">
        <v>67.66</v>
      </c>
    </row>
    <row r="50" spans="1:3">
      <c r="A50" s="5" t="str">
        <f>"0505"</f>
        <v>0505</v>
      </c>
      <c r="B50" s="5" t="str">
        <f>"2405000218"</f>
        <v>2405000218</v>
      </c>
      <c r="C50" s="5">
        <v>0</v>
      </c>
    </row>
    <row r="51" spans="1:3">
      <c r="A51" s="5" t="str">
        <f>"0503"</f>
        <v>0503</v>
      </c>
      <c r="B51" s="5" t="str">
        <f>"2405000219"</f>
        <v>2405000219</v>
      </c>
      <c r="C51" s="5">
        <v>55.14</v>
      </c>
    </row>
    <row r="52" spans="1:3">
      <c r="A52" s="5" t="str">
        <f>"0501"</f>
        <v>0501</v>
      </c>
      <c r="B52" s="5" t="str">
        <f>"2405000220"</f>
        <v>2405000220</v>
      </c>
      <c r="C52" s="5">
        <v>60.59</v>
      </c>
    </row>
    <row r="53" spans="1:3">
      <c r="A53" s="5" t="str">
        <f>"0502"</f>
        <v>0502</v>
      </c>
      <c r="B53" s="5" t="str">
        <f>"2405000221"</f>
        <v>2405000221</v>
      </c>
      <c r="C53" s="5">
        <v>60.46</v>
      </c>
    </row>
    <row r="54" spans="1:3">
      <c r="A54" s="5" t="str">
        <f>"0503"</f>
        <v>0503</v>
      </c>
      <c r="B54" s="5" t="str">
        <f>"2405000222"</f>
        <v>2405000222</v>
      </c>
      <c r="C54" s="5">
        <v>67.73</v>
      </c>
    </row>
    <row r="55" spans="1:3">
      <c r="A55" s="5" t="str">
        <f>"0503"</f>
        <v>0503</v>
      </c>
      <c r="B55" s="5" t="str">
        <f>"2405000223"</f>
        <v>2405000223</v>
      </c>
      <c r="C55" s="5">
        <v>0</v>
      </c>
    </row>
    <row r="56" spans="1:3">
      <c r="A56" s="5" t="str">
        <f>"0505"</f>
        <v>0505</v>
      </c>
      <c r="B56" s="5" t="str">
        <f>"2405000224"</f>
        <v>2405000224</v>
      </c>
      <c r="C56" s="5">
        <v>63.08</v>
      </c>
    </row>
    <row r="57" spans="1:3">
      <c r="A57" s="5" t="str">
        <f>"0504"</f>
        <v>0504</v>
      </c>
      <c r="B57" s="5" t="str">
        <f>"2405000225"</f>
        <v>2405000225</v>
      </c>
      <c r="C57" s="5">
        <v>68.95</v>
      </c>
    </row>
    <row r="58" spans="1:3">
      <c r="A58" s="5" t="str">
        <f>"0505"</f>
        <v>0505</v>
      </c>
      <c r="B58" s="5" t="str">
        <f>"2405000226"</f>
        <v>2405000226</v>
      </c>
      <c r="C58" s="5">
        <v>0</v>
      </c>
    </row>
    <row r="59" spans="1:3">
      <c r="A59" s="5" t="str">
        <f>"0505"</f>
        <v>0505</v>
      </c>
      <c r="B59" s="5" t="str">
        <f>"2405000227"</f>
        <v>2405000227</v>
      </c>
      <c r="C59" s="5">
        <v>0</v>
      </c>
    </row>
    <row r="60" spans="1:3">
      <c r="A60" s="5" t="str">
        <f>"0504"</f>
        <v>0504</v>
      </c>
      <c r="B60" s="5" t="str">
        <f>"2405000228"</f>
        <v>2405000228</v>
      </c>
      <c r="C60" s="5">
        <v>0</v>
      </c>
    </row>
    <row r="61" spans="1:3">
      <c r="A61" s="5" t="str">
        <f>"0501"</f>
        <v>0501</v>
      </c>
      <c r="B61" s="5" t="str">
        <f>"2405000229"</f>
        <v>2405000229</v>
      </c>
      <c r="C61" s="5">
        <v>78.3</v>
      </c>
    </row>
    <row r="62" spans="1:3">
      <c r="A62" s="5" t="str">
        <f>"0501"</f>
        <v>0501</v>
      </c>
      <c r="B62" s="5" t="str">
        <f>"2405000230"</f>
        <v>2405000230</v>
      </c>
      <c r="C62" s="5">
        <v>68.74</v>
      </c>
    </row>
    <row r="63" spans="1:3">
      <c r="A63" s="5" t="str">
        <f>"0503"</f>
        <v>0503</v>
      </c>
      <c r="B63" s="5" t="str">
        <f>"2405000301"</f>
        <v>2405000301</v>
      </c>
      <c r="C63" s="5">
        <v>0</v>
      </c>
    </row>
    <row r="64" spans="1:3">
      <c r="A64" s="5" t="str">
        <f>"0501"</f>
        <v>0501</v>
      </c>
      <c r="B64" s="5" t="str">
        <f>"2405000302"</f>
        <v>2405000302</v>
      </c>
      <c r="C64" s="5">
        <v>58.98</v>
      </c>
    </row>
    <row r="65" spans="1:3">
      <c r="A65" s="5" t="str">
        <f>"0505"</f>
        <v>0505</v>
      </c>
      <c r="B65" s="5" t="str">
        <f>"2405000303"</f>
        <v>2405000303</v>
      </c>
      <c r="C65" s="5">
        <v>67.03</v>
      </c>
    </row>
    <row r="66" spans="1:3">
      <c r="A66" s="5" t="str">
        <f>"0502"</f>
        <v>0502</v>
      </c>
      <c r="B66" s="5" t="str">
        <f>"2405000304"</f>
        <v>2405000304</v>
      </c>
      <c r="C66" s="5">
        <v>57.39</v>
      </c>
    </row>
    <row r="67" spans="1:3">
      <c r="A67" s="5" t="str">
        <f>"0505"</f>
        <v>0505</v>
      </c>
      <c r="B67" s="5" t="str">
        <f>"2405000305"</f>
        <v>2405000305</v>
      </c>
      <c r="C67" s="5">
        <v>60.84</v>
      </c>
    </row>
    <row r="68" spans="1:3">
      <c r="A68" s="5" t="str">
        <f>"0504"</f>
        <v>0504</v>
      </c>
      <c r="B68" s="5" t="str">
        <f>"2405000306"</f>
        <v>2405000306</v>
      </c>
      <c r="C68" s="5">
        <v>41.82</v>
      </c>
    </row>
    <row r="69" spans="1:3">
      <c r="A69" s="5" t="str">
        <f>"0502"</f>
        <v>0502</v>
      </c>
      <c r="B69" s="5" t="str">
        <f>"2405000307"</f>
        <v>2405000307</v>
      </c>
      <c r="C69" s="5">
        <v>60.18</v>
      </c>
    </row>
    <row r="70" spans="1:3">
      <c r="A70" s="5" t="str">
        <f t="shared" ref="A70:A77" si="0">"0505"</f>
        <v>0505</v>
      </c>
      <c r="B70" s="5" t="str">
        <f>"2405000308"</f>
        <v>2405000308</v>
      </c>
      <c r="C70" s="5">
        <v>0</v>
      </c>
    </row>
    <row r="71" spans="1:3">
      <c r="A71" s="5" t="str">
        <f t="shared" si="0"/>
        <v>0505</v>
      </c>
      <c r="B71" s="5" t="str">
        <f>"2405000309"</f>
        <v>2405000309</v>
      </c>
      <c r="C71" s="5">
        <v>53.04</v>
      </c>
    </row>
    <row r="72" spans="1:3">
      <c r="A72" s="5" t="str">
        <f t="shared" si="0"/>
        <v>0505</v>
      </c>
      <c r="B72" s="5" t="str">
        <f>"2405000310"</f>
        <v>2405000310</v>
      </c>
      <c r="C72" s="5">
        <v>55.39</v>
      </c>
    </row>
    <row r="73" spans="1:3">
      <c r="A73" s="5" t="str">
        <f t="shared" si="0"/>
        <v>0505</v>
      </c>
      <c r="B73" s="5" t="str">
        <f>"2405000311"</f>
        <v>2405000311</v>
      </c>
      <c r="C73" s="5">
        <v>48.11</v>
      </c>
    </row>
    <row r="74" spans="1:3">
      <c r="A74" s="5" t="str">
        <f t="shared" si="0"/>
        <v>0505</v>
      </c>
      <c r="B74" s="5" t="str">
        <f>"2405000312"</f>
        <v>2405000312</v>
      </c>
      <c r="C74" s="5">
        <v>0</v>
      </c>
    </row>
    <row r="75" spans="1:3">
      <c r="A75" s="5" t="str">
        <f t="shared" si="0"/>
        <v>0505</v>
      </c>
      <c r="B75" s="5" t="str">
        <f>"2405000313"</f>
        <v>2405000313</v>
      </c>
      <c r="C75" s="5">
        <v>56.47</v>
      </c>
    </row>
    <row r="76" spans="1:3">
      <c r="A76" s="5" t="str">
        <f t="shared" si="0"/>
        <v>0505</v>
      </c>
      <c r="B76" s="5" t="str">
        <f>"2405000314"</f>
        <v>2405000314</v>
      </c>
      <c r="C76" s="5">
        <v>0</v>
      </c>
    </row>
    <row r="77" spans="1:3">
      <c r="A77" s="5" t="str">
        <f t="shared" si="0"/>
        <v>0505</v>
      </c>
      <c r="B77" s="5" t="str">
        <f>"2405000315"</f>
        <v>2405000315</v>
      </c>
      <c r="C77" s="5">
        <v>0</v>
      </c>
    </row>
    <row r="78" spans="1:3">
      <c r="A78" s="5" t="str">
        <f>"0502"</f>
        <v>0502</v>
      </c>
      <c r="B78" s="5" t="str">
        <f>"2405000316"</f>
        <v>2405000316</v>
      </c>
      <c r="C78" s="5">
        <v>54.67</v>
      </c>
    </row>
    <row r="79" spans="1:3">
      <c r="A79" s="5" t="str">
        <f>"0505"</f>
        <v>0505</v>
      </c>
      <c r="B79" s="5" t="str">
        <f>"2405000317"</f>
        <v>2405000317</v>
      </c>
      <c r="C79" s="5">
        <v>58.13</v>
      </c>
    </row>
    <row r="80" spans="1:3">
      <c r="A80" s="5" t="str">
        <f>"0505"</f>
        <v>0505</v>
      </c>
      <c r="B80" s="5" t="str">
        <f>"2405000318"</f>
        <v>2405000318</v>
      </c>
      <c r="C80" s="5">
        <v>0</v>
      </c>
    </row>
    <row r="81" spans="1:3">
      <c r="A81" s="5" t="str">
        <f>"0505"</f>
        <v>0505</v>
      </c>
      <c r="B81" s="5" t="str">
        <f>"2405000319"</f>
        <v>2405000319</v>
      </c>
      <c r="C81" s="5">
        <v>70.02</v>
      </c>
    </row>
    <row r="82" spans="1:3">
      <c r="A82" s="5" t="str">
        <f>"0503"</f>
        <v>0503</v>
      </c>
      <c r="B82" s="5" t="str">
        <f>"2405000320"</f>
        <v>2405000320</v>
      </c>
      <c r="C82" s="5">
        <v>67.4</v>
      </c>
    </row>
    <row r="83" spans="1:3">
      <c r="A83" s="5" t="str">
        <f>"0503"</f>
        <v>0503</v>
      </c>
      <c r="B83" s="5" t="str">
        <f>"2405000321"</f>
        <v>2405000321</v>
      </c>
      <c r="C83" s="5">
        <v>61.03</v>
      </c>
    </row>
    <row r="84" spans="1:3">
      <c r="A84" s="5" t="str">
        <f>"0504"</f>
        <v>0504</v>
      </c>
      <c r="B84" s="5" t="str">
        <f>"2405000322"</f>
        <v>2405000322</v>
      </c>
      <c r="C84" s="5">
        <v>58.61</v>
      </c>
    </row>
    <row r="85" spans="1:3">
      <c r="A85" s="5" t="str">
        <f>"0505"</f>
        <v>0505</v>
      </c>
      <c r="B85" s="5" t="str">
        <f>"2405000323"</f>
        <v>2405000323</v>
      </c>
      <c r="C85" s="5">
        <v>0</v>
      </c>
    </row>
    <row r="86" spans="1:3">
      <c r="A86" s="5" t="str">
        <f>"0503"</f>
        <v>0503</v>
      </c>
      <c r="B86" s="5" t="str">
        <f>"2405000324"</f>
        <v>2405000324</v>
      </c>
      <c r="C86" s="5">
        <v>63.8</v>
      </c>
    </row>
    <row r="87" spans="1:3">
      <c r="A87" s="5" t="str">
        <f>"0505"</f>
        <v>0505</v>
      </c>
      <c r="B87" s="5" t="str">
        <f>"2405000325"</f>
        <v>2405000325</v>
      </c>
      <c r="C87" s="5">
        <v>53.17</v>
      </c>
    </row>
    <row r="88" spans="1:3">
      <c r="A88" s="5" t="str">
        <f>"0505"</f>
        <v>0505</v>
      </c>
      <c r="B88" s="5" t="str">
        <f>"2405000326"</f>
        <v>2405000326</v>
      </c>
      <c r="C88" s="5">
        <v>65.02</v>
      </c>
    </row>
    <row r="89" spans="1:3">
      <c r="A89" s="5" t="str">
        <f>"0503"</f>
        <v>0503</v>
      </c>
      <c r="B89" s="5" t="str">
        <f>"2405000327"</f>
        <v>2405000327</v>
      </c>
      <c r="C89" s="5">
        <v>59.89</v>
      </c>
    </row>
    <row r="90" spans="1:3">
      <c r="A90" s="5" t="str">
        <f>"0505"</f>
        <v>0505</v>
      </c>
      <c r="B90" s="5" t="str">
        <f>"2405000328"</f>
        <v>2405000328</v>
      </c>
      <c r="C90" s="5">
        <v>62.04</v>
      </c>
    </row>
    <row r="91" spans="1:3">
      <c r="A91" s="5" t="str">
        <f>"0505"</f>
        <v>0505</v>
      </c>
      <c r="B91" s="5" t="str">
        <f>"2405000329"</f>
        <v>2405000329</v>
      </c>
      <c r="C91" s="5">
        <v>56.53</v>
      </c>
    </row>
    <row r="92" spans="1:3">
      <c r="A92" s="5" t="str">
        <f>"0505"</f>
        <v>0505</v>
      </c>
      <c r="B92" s="5" t="str">
        <f>"2405000330"</f>
        <v>2405000330</v>
      </c>
      <c r="C92" s="5">
        <v>48.54</v>
      </c>
    </row>
    <row r="93" spans="1:3">
      <c r="A93" s="5" t="str">
        <f>"0505"</f>
        <v>0505</v>
      </c>
      <c r="B93" s="5" t="str">
        <f>"2405000401"</f>
        <v>2405000401</v>
      </c>
      <c r="C93" s="5">
        <v>73.25</v>
      </c>
    </row>
    <row r="94" spans="1:3">
      <c r="A94" s="5" t="str">
        <f>"0505"</f>
        <v>0505</v>
      </c>
      <c r="B94" s="5" t="str">
        <f>"2405000402"</f>
        <v>2405000402</v>
      </c>
      <c r="C94" s="5">
        <v>70.65</v>
      </c>
    </row>
    <row r="95" spans="1:3">
      <c r="A95" s="5" t="str">
        <f>"0502"</f>
        <v>0502</v>
      </c>
      <c r="B95" s="5" t="str">
        <f>"2405000403"</f>
        <v>2405000403</v>
      </c>
      <c r="C95" s="5">
        <v>66.75</v>
      </c>
    </row>
    <row r="96" spans="1:3">
      <c r="A96" s="5" t="str">
        <f>"0505"</f>
        <v>0505</v>
      </c>
      <c r="B96" s="5" t="str">
        <f>"2405000404"</f>
        <v>2405000404</v>
      </c>
      <c r="C96" s="5">
        <v>0</v>
      </c>
    </row>
    <row r="97" spans="1:3">
      <c r="A97" s="5" t="str">
        <f>"0503"</f>
        <v>0503</v>
      </c>
      <c r="B97" s="5" t="str">
        <f>"2405000405"</f>
        <v>2405000405</v>
      </c>
      <c r="C97" s="5">
        <v>53.53</v>
      </c>
    </row>
    <row r="98" spans="1:3">
      <c r="A98" s="5" t="str">
        <f>"0505"</f>
        <v>0505</v>
      </c>
      <c r="B98" s="5" t="str">
        <f>"2405000406"</f>
        <v>2405000406</v>
      </c>
      <c r="C98" s="5">
        <v>51.83</v>
      </c>
    </row>
    <row r="99" spans="1:3">
      <c r="A99" s="5" t="str">
        <f>"0505"</f>
        <v>0505</v>
      </c>
      <c r="B99" s="5" t="str">
        <f>"2405000407"</f>
        <v>2405000407</v>
      </c>
      <c r="C99" s="5">
        <v>0</v>
      </c>
    </row>
    <row r="100" spans="1:3">
      <c r="A100" s="5" t="str">
        <f>"0501"</f>
        <v>0501</v>
      </c>
      <c r="B100" s="5" t="str">
        <f>"2405000408"</f>
        <v>2405000408</v>
      </c>
      <c r="C100" s="5">
        <v>76.32</v>
      </c>
    </row>
    <row r="101" spans="1:3">
      <c r="A101" s="5" t="str">
        <f>"0505"</f>
        <v>0505</v>
      </c>
      <c r="B101" s="5" t="str">
        <f>"2405000409"</f>
        <v>2405000409</v>
      </c>
      <c r="C101" s="5">
        <v>60.39</v>
      </c>
    </row>
    <row r="102" spans="1:3">
      <c r="A102" s="5" t="str">
        <f>"0503"</f>
        <v>0503</v>
      </c>
      <c r="B102" s="5" t="str">
        <f>"2405000410"</f>
        <v>2405000410</v>
      </c>
      <c r="C102" s="5">
        <v>53.19</v>
      </c>
    </row>
    <row r="103" spans="1:3">
      <c r="A103" s="5" t="str">
        <f>"0502"</f>
        <v>0502</v>
      </c>
      <c r="B103" s="5" t="str">
        <f>"2405000411"</f>
        <v>2405000411</v>
      </c>
      <c r="C103" s="5">
        <v>62.51</v>
      </c>
    </row>
    <row r="104" spans="1:3">
      <c r="A104" s="5" t="str">
        <f>"0501"</f>
        <v>0501</v>
      </c>
      <c r="B104" s="5" t="str">
        <f>"2405000412"</f>
        <v>2405000412</v>
      </c>
      <c r="C104" s="5">
        <v>57.9</v>
      </c>
    </row>
    <row r="105" spans="1:3">
      <c r="A105" s="5" t="str">
        <f>"0505"</f>
        <v>0505</v>
      </c>
      <c r="B105" s="5" t="str">
        <f>"2405000413"</f>
        <v>2405000413</v>
      </c>
      <c r="C105" s="5">
        <v>51.52</v>
      </c>
    </row>
    <row r="106" spans="1:3">
      <c r="A106" s="5" t="str">
        <f>"0505"</f>
        <v>0505</v>
      </c>
      <c r="B106" s="5" t="str">
        <f>"2405000414"</f>
        <v>2405000414</v>
      </c>
      <c r="C106" s="5">
        <v>0</v>
      </c>
    </row>
    <row r="107" spans="1:3">
      <c r="A107" s="5" t="str">
        <f>"0501"</f>
        <v>0501</v>
      </c>
      <c r="B107" s="5" t="str">
        <f>"2405000415"</f>
        <v>2405000415</v>
      </c>
      <c r="C107" s="5">
        <v>62.58</v>
      </c>
    </row>
    <row r="108" spans="1:3">
      <c r="A108" s="5" t="str">
        <f>"0505"</f>
        <v>0505</v>
      </c>
      <c r="B108" s="5" t="str">
        <f>"2405000416"</f>
        <v>2405000416</v>
      </c>
      <c r="C108" s="5">
        <v>0</v>
      </c>
    </row>
    <row r="109" spans="1:3">
      <c r="A109" s="5" t="str">
        <f>"0505"</f>
        <v>0505</v>
      </c>
      <c r="B109" s="5" t="str">
        <f>"2405000417"</f>
        <v>2405000417</v>
      </c>
      <c r="C109" s="5">
        <v>58.82</v>
      </c>
    </row>
    <row r="110" spans="1:3">
      <c r="A110" s="5" t="str">
        <f>"0505"</f>
        <v>0505</v>
      </c>
      <c r="B110" s="5" t="str">
        <f>"2405000418"</f>
        <v>2405000418</v>
      </c>
      <c r="C110" s="5">
        <v>55.17</v>
      </c>
    </row>
    <row r="111" spans="1:3">
      <c r="A111" s="5" t="str">
        <f>"0505"</f>
        <v>0505</v>
      </c>
      <c r="B111" s="5" t="str">
        <f>"2405000419"</f>
        <v>2405000419</v>
      </c>
      <c r="C111" s="5">
        <v>0</v>
      </c>
    </row>
    <row r="112" spans="1:3">
      <c r="A112" s="5" t="str">
        <f>"0504"</f>
        <v>0504</v>
      </c>
      <c r="B112" s="5" t="str">
        <f>"2405000420"</f>
        <v>2405000420</v>
      </c>
      <c r="C112" s="5">
        <v>0</v>
      </c>
    </row>
    <row r="113" spans="1:3">
      <c r="A113" s="5" t="str">
        <f>"0503"</f>
        <v>0503</v>
      </c>
      <c r="B113" s="5" t="str">
        <f>"2405000421"</f>
        <v>2405000421</v>
      </c>
      <c r="C113" s="5">
        <v>67.44</v>
      </c>
    </row>
    <row r="114" spans="1:3">
      <c r="A114" s="5" t="str">
        <f>"0501"</f>
        <v>0501</v>
      </c>
      <c r="B114" s="5" t="str">
        <f>"2405000422"</f>
        <v>2405000422</v>
      </c>
      <c r="C114" s="5">
        <v>0</v>
      </c>
    </row>
    <row r="115" spans="1:3">
      <c r="A115" s="5" t="str">
        <f>"0503"</f>
        <v>0503</v>
      </c>
      <c r="B115" s="5" t="str">
        <f>"2405000423"</f>
        <v>2405000423</v>
      </c>
      <c r="C115" s="5">
        <v>0</v>
      </c>
    </row>
    <row r="116" spans="1:3">
      <c r="A116" s="5" t="str">
        <f>"0505"</f>
        <v>0505</v>
      </c>
      <c r="B116" s="5" t="str">
        <f>"2405000424"</f>
        <v>2405000424</v>
      </c>
      <c r="C116" s="5">
        <v>59.58</v>
      </c>
    </row>
    <row r="117" spans="1:3">
      <c r="A117" s="5" t="str">
        <f>"0501"</f>
        <v>0501</v>
      </c>
      <c r="B117" s="5" t="str">
        <f>"2405000425"</f>
        <v>2405000425</v>
      </c>
      <c r="C117" s="5">
        <v>59.35</v>
      </c>
    </row>
    <row r="118" spans="1:3">
      <c r="A118" s="5" t="str">
        <f>"0505"</f>
        <v>0505</v>
      </c>
      <c r="B118" s="5" t="str">
        <f>"2405000426"</f>
        <v>2405000426</v>
      </c>
      <c r="C118" s="5">
        <v>57.58</v>
      </c>
    </row>
    <row r="119" spans="1:3">
      <c r="A119" s="5" t="str">
        <f>"0503"</f>
        <v>0503</v>
      </c>
      <c r="B119" s="5" t="str">
        <f>"2405000427"</f>
        <v>2405000427</v>
      </c>
      <c r="C119" s="5">
        <v>0</v>
      </c>
    </row>
    <row r="120" spans="1:3">
      <c r="A120" s="5" t="str">
        <f>"0504"</f>
        <v>0504</v>
      </c>
      <c r="B120" s="5" t="str">
        <f>"2405000428"</f>
        <v>2405000428</v>
      </c>
      <c r="C120" s="5">
        <v>63.37</v>
      </c>
    </row>
    <row r="121" spans="1:3">
      <c r="A121" s="5" t="str">
        <f>"0505"</f>
        <v>0505</v>
      </c>
      <c r="B121" s="5" t="str">
        <f>"2405000429"</f>
        <v>2405000429</v>
      </c>
      <c r="C121" s="5">
        <v>0</v>
      </c>
    </row>
    <row r="122" spans="1:3">
      <c r="A122" s="5" t="str">
        <f>"0503"</f>
        <v>0503</v>
      </c>
      <c r="B122" s="5" t="str">
        <f>"2405000430"</f>
        <v>2405000430</v>
      </c>
      <c r="C122" s="5">
        <v>50.53</v>
      </c>
    </row>
    <row r="123" spans="1:3">
      <c r="A123" s="5" t="str">
        <f>"0501"</f>
        <v>0501</v>
      </c>
      <c r="B123" s="5" t="str">
        <f>"2405000501"</f>
        <v>2405000501</v>
      </c>
      <c r="C123" s="5">
        <v>0</v>
      </c>
    </row>
    <row r="124" spans="1:3">
      <c r="A124" s="5" t="str">
        <f>"0502"</f>
        <v>0502</v>
      </c>
      <c r="B124" s="5" t="str">
        <f>"2405000502"</f>
        <v>2405000502</v>
      </c>
      <c r="C124" s="5">
        <v>0</v>
      </c>
    </row>
    <row r="125" spans="1:3">
      <c r="A125" s="5" t="str">
        <f>"0505"</f>
        <v>0505</v>
      </c>
      <c r="B125" s="5" t="str">
        <f>"2405000503"</f>
        <v>2405000503</v>
      </c>
      <c r="C125" s="5">
        <v>74.99</v>
      </c>
    </row>
    <row r="126" spans="1:3">
      <c r="A126" s="5" t="str">
        <f>"0503"</f>
        <v>0503</v>
      </c>
      <c r="B126" s="5" t="str">
        <f>"2405000504"</f>
        <v>2405000504</v>
      </c>
      <c r="C126" s="5">
        <v>66.8</v>
      </c>
    </row>
    <row r="127" spans="1:3">
      <c r="A127" s="5" t="str">
        <f>"0505"</f>
        <v>0505</v>
      </c>
      <c r="B127" s="5" t="str">
        <f>"2405000505"</f>
        <v>2405000505</v>
      </c>
      <c r="C127" s="5">
        <v>61.01</v>
      </c>
    </row>
    <row r="128" spans="1:3">
      <c r="A128" s="5" t="str">
        <f>"0505"</f>
        <v>0505</v>
      </c>
      <c r="B128" s="5" t="str">
        <f>"2405000506"</f>
        <v>2405000506</v>
      </c>
      <c r="C128" s="5">
        <v>0</v>
      </c>
    </row>
    <row r="129" spans="1:3">
      <c r="A129" s="5" t="str">
        <f>"0503"</f>
        <v>0503</v>
      </c>
      <c r="B129" s="5" t="str">
        <f>"2405000507"</f>
        <v>2405000507</v>
      </c>
      <c r="C129" s="5">
        <v>0</v>
      </c>
    </row>
    <row r="130" spans="1:3">
      <c r="A130" s="5" t="str">
        <f>"0504"</f>
        <v>0504</v>
      </c>
      <c r="B130" s="5" t="str">
        <f>"2405000508"</f>
        <v>2405000508</v>
      </c>
      <c r="C130" s="5">
        <v>64.03</v>
      </c>
    </row>
    <row r="131" spans="1:3">
      <c r="A131" s="5" t="str">
        <f>"0505"</f>
        <v>0505</v>
      </c>
      <c r="B131" s="5" t="str">
        <f>"2405000509"</f>
        <v>2405000509</v>
      </c>
      <c r="C131" s="5">
        <v>61.04</v>
      </c>
    </row>
    <row r="132" spans="1:3">
      <c r="A132" s="5" t="str">
        <f>"0505"</f>
        <v>0505</v>
      </c>
      <c r="B132" s="5" t="str">
        <f>"2405000510"</f>
        <v>2405000510</v>
      </c>
      <c r="C132" s="5">
        <v>59.27</v>
      </c>
    </row>
    <row r="133" spans="1:3">
      <c r="A133" s="5" t="str">
        <f>"0505"</f>
        <v>0505</v>
      </c>
      <c r="B133" s="5" t="str">
        <f>"2405000511"</f>
        <v>2405000511</v>
      </c>
      <c r="C133" s="5">
        <v>58.01</v>
      </c>
    </row>
    <row r="134" spans="1:3">
      <c r="A134" s="5" t="str">
        <f>"0505"</f>
        <v>0505</v>
      </c>
      <c r="B134" s="5" t="str">
        <f>"2405000512"</f>
        <v>2405000512</v>
      </c>
      <c r="C134" s="5">
        <v>71.18</v>
      </c>
    </row>
    <row r="135" spans="1:3">
      <c r="A135" s="5" t="str">
        <f>"0503"</f>
        <v>0503</v>
      </c>
      <c r="B135" s="5" t="str">
        <f>"2405000513"</f>
        <v>2405000513</v>
      </c>
      <c r="C135" s="5">
        <v>57.65</v>
      </c>
    </row>
    <row r="136" spans="1:3">
      <c r="A136" s="5" t="str">
        <f>"0505"</f>
        <v>0505</v>
      </c>
      <c r="B136" s="5" t="str">
        <f>"2405000514"</f>
        <v>2405000514</v>
      </c>
      <c r="C136" s="5">
        <v>0</v>
      </c>
    </row>
    <row r="137" spans="1:3">
      <c r="A137" s="5" t="str">
        <f>"0505"</f>
        <v>0505</v>
      </c>
      <c r="B137" s="5" t="str">
        <f>"2405000515"</f>
        <v>2405000515</v>
      </c>
      <c r="C137" s="5">
        <v>0</v>
      </c>
    </row>
    <row r="138" spans="1:3">
      <c r="A138" s="5" t="str">
        <f>"0503"</f>
        <v>0503</v>
      </c>
      <c r="B138" s="5" t="str">
        <f>"2405000516"</f>
        <v>2405000516</v>
      </c>
      <c r="C138" s="5">
        <v>0</v>
      </c>
    </row>
    <row r="139" spans="1:3">
      <c r="A139" s="5" t="str">
        <f>"0503"</f>
        <v>0503</v>
      </c>
      <c r="B139" s="5" t="str">
        <f>"2405000517"</f>
        <v>2405000517</v>
      </c>
      <c r="C139" s="5">
        <v>67.51</v>
      </c>
    </row>
    <row r="140" spans="1:3">
      <c r="A140" s="5" t="str">
        <f>"0501"</f>
        <v>0501</v>
      </c>
      <c r="B140" s="5" t="str">
        <f>"2405000518"</f>
        <v>2405000518</v>
      </c>
      <c r="C140" s="5">
        <v>64.26</v>
      </c>
    </row>
    <row r="141" spans="1:3">
      <c r="A141" s="5" t="str">
        <f>"0501"</f>
        <v>0501</v>
      </c>
      <c r="B141" s="5" t="str">
        <f>"2405000519"</f>
        <v>2405000519</v>
      </c>
      <c r="C141" s="5">
        <v>69.8</v>
      </c>
    </row>
    <row r="142" spans="1:3">
      <c r="A142" s="5" t="str">
        <f>"0503"</f>
        <v>0503</v>
      </c>
      <c r="B142" s="5" t="str">
        <f>"2405000520"</f>
        <v>2405000520</v>
      </c>
      <c r="C142" s="5">
        <v>0</v>
      </c>
    </row>
    <row r="143" spans="1:3">
      <c r="A143" s="5" t="str">
        <f>"0503"</f>
        <v>0503</v>
      </c>
      <c r="B143" s="5" t="str">
        <f>"2405000521"</f>
        <v>2405000521</v>
      </c>
      <c r="C143" s="5">
        <v>0</v>
      </c>
    </row>
    <row r="144" spans="1:3">
      <c r="A144" s="5" t="str">
        <f>"0503"</f>
        <v>0503</v>
      </c>
      <c r="B144" s="5" t="str">
        <f>"2405000522"</f>
        <v>2405000522</v>
      </c>
      <c r="C144" s="5">
        <v>58.73</v>
      </c>
    </row>
    <row r="145" spans="1:3">
      <c r="A145" s="5" t="str">
        <f>"0504"</f>
        <v>0504</v>
      </c>
      <c r="B145" s="5" t="str">
        <f>"2405000523"</f>
        <v>2405000523</v>
      </c>
      <c r="C145" s="5">
        <v>0</v>
      </c>
    </row>
    <row r="146" spans="1:3">
      <c r="A146" s="5" t="str">
        <f>"0505"</f>
        <v>0505</v>
      </c>
      <c r="B146" s="5" t="str">
        <f>"2405000524"</f>
        <v>2405000524</v>
      </c>
      <c r="C146" s="5">
        <v>60.86</v>
      </c>
    </row>
    <row r="147" spans="1:3">
      <c r="A147" s="5" t="str">
        <f>"0503"</f>
        <v>0503</v>
      </c>
      <c r="B147" s="5" t="str">
        <f>"2405000525"</f>
        <v>2405000525</v>
      </c>
      <c r="C147" s="5">
        <v>64.78</v>
      </c>
    </row>
    <row r="148" spans="1:3">
      <c r="A148" s="5" t="str">
        <f>"0503"</f>
        <v>0503</v>
      </c>
      <c r="B148" s="5" t="str">
        <f>"2405000526"</f>
        <v>2405000526</v>
      </c>
      <c r="C148" s="5">
        <v>36.16</v>
      </c>
    </row>
    <row r="149" spans="1:3">
      <c r="A149" s="5" t="str">
        <f>"0505"</f>
        <v>0505</v>
      </c>
      <c r="B149" s="5" t="str">
        <f>"2405000527"</f>
        <v>2405000527</v>
      </c>
      <c r="C149" s="5">
        <v>0</v>
      </c>
    </row>
    <row r="150" spans="1:3">
      <c r="A150" s="5" t="str">
        <f>"0501"</f>
        <v>0501</v>
      </c>
      <c r="B150" s="5" t="str">
        <f>"2405000528"</f>
        <v>2405000528</v>
      </c>
      <c r="C150" s="5">
        <v>77.95</v>
      </c>
    </row>
    <row r="151" spans="1:3">
      <c r="A151" s="5" t="str">
        <f>"0501"</f>
        <v>0501</v>
      </c>
      <c r="B151" s="5" t="str">
        <f>"2405000529"</f>
        <v>2405000529</v>
      </c>
      <c r="C151" s="5">
        <v>68.74</v>
      </c>
    </row>
    <row r="152" spans="1:3">
      <c r="A152" s="5" t="str">
        <f>"0502"</f>
        <v>0502</v>
      </c>
      <c r="B152" s="5" t="str">
        <f>"2405000530"</f>
        <v>2405000530</v>
      </c>
      <c r="C152" s="5">
        <v>0</v>
      </c>
    </row>
    <row r="153" spans="1:3">
      <c r="A153" s="5" t="str">
        <f>"0505"</f>
        <v>0505</v>
      </c>
      <c r="B153" s="5" t="str">
        <f>"2405000601"</f>
        <v>2405000601</v>
      </c>
      <c r="C153" s="5">
        <v>58.94</v>
      </c>
    </row>
    <row r="154" spans="1:3">
      <c r="A154" s="5" t="str">
        <f>"0504"</f>
        <v>0504</v>
      </c>
      <c r="B154" s="5" t="str">
        <f>"2405000602"</f>
        <v>2405000602</v>
      </c>
      <c r="C154" s="5">
        <v>0</v>
      </c>
    </row>
    <row r="155" spans="1:3">
      <c r="A155" s="5" t="str">
        <f>"0505"</f>
        <v>0505</v>
      </c>
      <c r="B155" s="5" t="str">
        <f>"2405000603"</f>
        <v>2405000603</v>
      </c>
      <c r="C155" s="5">
        <v>0</v>
      </c>
    </row>
    <row r="156" spans="1:3">
      <c r="A156" s="5" t="str">
        <f>"0505"</f>
        <v>0505</v>
      </c>
      <c r="B156" s="5" t="str">
        <f>"2405000604"</f>
        <v>2405000604</v>
      </c>
      <c r="C156" s="5">
        <v>0</v>
      </c>
    </row>
    <row r="157" spans="1:3">
      <c r="A157" s="5" t="str">
        <f>"0505"</f>
        <v>0505</v>
      </c>
      <c r="B157" s="5" t="str">
        <f>"2405000605"</f>
        <v>2405000605</v>
      </c>
      <c r="C157" s="5">
        <v>70.24</v>
      </c>
    </row>
    <row r="158" spans="1:3">
      <c r="A158" s="5" t="str">
        <f>"0505"</f>
        <v>0505</v>
      </c>
      <c r="B158" s="5" t="str">
        <f>"2405000606"</f>
        <v>2405000606</v>
      </c>
      <c r="C158" s="5">
        <v>55.24</v>
      </c>
    </row>
    <row r="159" spans="1:3">
      <c r="A159" s="5" t="str">
        <f>"0505"</f>
        <v>0505</v>
      </c>
      <c r="B159" s="5" t="str">
        <f>"2405000607"</f>
        <v>2405000607</v>
      </c>
      <c r="C159" s="5">
        <v>66.11</v>
      </c>
    </row>
    <row r="160" spans="1:3">
      <c r="A160" s="5" t="str">
        <f>"0502"</f>
        <v>0502</v>
      </c>
      <c r="B160" s="5" t="str">
        <f>"2405000608"</f>
        <v>2405000608</v>
      </c>
      <c r="C160" s="5">
        <v>0</v>
      </c>
    </row>
    <row r="161" spans="1:3">
      <c r="A161" s="5" t="str">
        <f>"0505"</f>
        <v>0505</v>
      </c>
      <c r="B161" s="5" t="str">
        <f>"2405000609"</f>
        <v>2405000609</v>
      </c>
      <c r="C161" s="5">
        <v>0</v>
      </c>
    </row>
    <row r="162" spans="1:3">
      <c r="A162" s="5" t="str">
        <f>"0504"</f>
        <v>0504</v>
      </c>
      <c r="B162" s="5" t="str">
        <f>"2405000610"</f>
        <v>2405000610</v>
      </c>
      <c r="C162" s="5">
        <v>68.8</v>
      </c>
    </row>
    <row r="163" spans="1:3">
      <c r="A163" s="5" t="str">
        <f>"0505"</f>
        <v>0505</v>
      </c>
      <c r="B163" s="5" t="str">
        <f>"2405000611"</f>
        <v>2405000611</v>
      </c>
      <c r="C163" s="5">
        <v>58.58</v>
      </c>
    </row>
    <row r="164" spans="1:3">
      <c r="A164" s="5" t="str">
        <f>"0505"</f>
        <v>0505</v>
      </c>
      <c r="B164" s="5" t="str">
        <f>"2405000612"</f>
        <v>2405000612</v>
      </c>
      <c r="C164" s="5">
        <v>0</v>
      </c>
    </row>
    <row r="165" spans="1:3">
      <c r="A165" s="5" t="str">
        <f>"0505"</f>
        <v>0505</v>
      </c>
      <c r="B165" s="5" t="str">
        <f>"2405000613"</f>
        <v>2405000613</v>
      </c>
      <c r="C165" s="5">
        <v>55.58</v>
      </c>
    </row>
    <row r="166" spans="1:3">
      <c r="A166" s="5" t="str">
        <f>"0505"</f>
        <v>0505</v>
      </c>
      <c r="B166" s="5" t="str">
        <f>"2405000614"</f>
        <v>2405000614</v>
      </c>
      <c r="C166" s="5">
        <v>0</v>
      </c>
    </row>
    <row r="167" spans="1:3">
      <c r="A167" s="5" t="str">
        <f>"0501"</f>
        <v>0501</v>
      </c>
      <c r="B167" s="5" t="str">
        <f>"2405000615"</f>
        <v>2405000615</v>
      </c>
      <c r="C167" s="5">
        <v>71.5</v>
      </c>
    </row>
    <row r="168" spans="1:3">
      <c r="A168" s="5" t="str">
        <f>"0502"</f>
        <v>0502</v>
      </c>
      <c r="B168" s="5" t="str">
        <f>"2405000616"</f>
        <v>2405000616</v>
      </c>
      <c r="C168" s="5">
        <v>0</v>
      </c>
    </row>
    <row r="169" spans="1:3">
      <c r="A169" s="5" t="str">
        <f>"0503"</f>
        <v>0503</v>
      </c>
      <c r="B169" s="5" t="str">
        <f>"2405000617"</f>
        <v>2405000617</v>
      </c>
      <c r="C169" s="5">
        <v>71.11</v>
      </c>
    </row>
    <row r="170" spans="1:3">
      <c r="A170" s="5" t="str">
        <f>"0501"</f>
        <v>0501</v>
      </c>
      <c r="B170" s="5" t="str">
        <f>"2405000618"</f>
        <v>2405000618</v>
      </c>
      <c r="C170" s="5">
        <v>0</v>
      </c>
    </row>
    <row r="171" spans="1:3">
      <c r="A171" s="5" t="str">
        <f>"0502"</f>
        <v>0502</v>
      </c>
      <c r="B171" s="5" t="str">
        <f>"2405000619"</f>
        <v>2405000619</v>
      </c>
      <c r="C171" s="5">
        <v>0</v>
      </c>
    </row>
    <row r="172" spans="1:3">
      <c r="A172" s="5" t="str">
        <f>"0502"</f>
        <v>0502</v>
      </c>
      <c r="B172" s="5" t="str">
        <f>"2405000620"</f>
        <v>2405000620</v>
      </c>
      <c r="C172" s="5">
        <v>64.09</v>
      </c>
    </row>
    <row r="173" spans="1:3">
      <c r="A173" s="5" t="str">
        <f>"0504"</f>
        <v>0504</v>
      </c>
      <c r="B173" s="5" t="str">
        <f>"2405000621"</f>
        <v>2405000621</v>
      </c>
      <c r="C173" s="5">
        <v>0</v>
      </c>
    </row>
    <row r="174" spans="1:3">
      <c r="A174" s="5" t="str">
        <f>"0505"</f>
        <v>0505</v>
      </c>
      <c r="B174" s="5" t="str">
        <f>"2405000622"</f>
        <v>2405000622</v>
      </c>
      <c r="C174" s="5">
        <v>0</v>
      </c>
    </row>
    <row r="175" spans="1:3">
      <c r="A175" s="5" t="str">
        <f>"0503"</f>
        <v>0503</v>
      </c>
      <c r="B175" s="5" t="str">
        <f>"2405000623"</f>
        <v>2405000623</v>
      </c>
      <c r="C175" s="5">
        <v>62.48</v>
      </c>
    </row>
    <row r="176" spans="1:3">
      <c r="A176" s="5" t="str">
        <f>"0501"</f>
        <v>0501</v>
      </c>
      <c r="B176" s="5" t="str">
        <f>"2405000624"</f>
        <v>2405000624</v>
      </c>
      <c r="C176" s="5">
        <v>54.47</v>
      </c>
    </row>
    <row r="177" spans="1:3">
      <c r="A177" s="5" t="str">
        <f>"0502"</f>
        <v>0502</v>
      </c>
      <c r="B177" s="5" t="str">
        <f>"2405000625"</f>
        <v>2405000625</v>
      </c>
      <c r="C177" s="5">
        <v>0</v>
      </c>
    </row>
    <row r="178" spans="1:3">
      <c r="A178" s="5" t="str">
        <f>"0504"</f>
        <v>0504</v>
      </c>
      <c r="B178" s="5" t="str">
        <f>"2405000626"</f>
        <v>2405000626</v>
      </c>
      <c r="C178" s="5">
        <v>0</v>
      </c>
    </row>
    <row r="179" spans="1:3">
      <c r="A179" s="5" t="str">
        <f>"0504"</f>
        <v>0504</v>
      </c>
      <c r="B179" s="5" t="str">
        <f>"2405000627"</f>
        <v>2405000627</v>
      </c>
      <c r="C179" s="5">
        <v>49.16</v>
      </c>
    </row>
    <row r="180" spans="1:3">
      <c r="A180" s="5" t="str">
        <f>"0505"</f>
        <v>0505</v>
      </c>
      <c r="B180" s="5" t="str">
        <f>"2405000628"</f>
        <v>2405000628</v>
      </c>
      <c r="C180" s="5">
        <v>0</v>
      </c>
    </row>
    <row r="181" spans="1:3">
      <c r="A181" s="5" t="str">
        <f>"0502"</f>
        <v>0502</v>
      </c>
      <c r="B181" s="5" t="str">
        <f>"2405000629"</f>
        <v>2405000629</v>
      </c>
      <c r="C181" s="5">
        <v>0</v>
      </c>
    </row>
    <row r="182" spans="1:3">
      <c r="A182" s="5" t="str">
        <f>"0505"</f>
        <v>0505</v>
      </c>
      <c r="B182" s="5" t="str">
        <f>"2405000630"</f>
        <v>2405000630</v>
      </c>
      <c r="C182" s="5">
        <v>0</v>
      </c>
    </row>
    <row r="183" spans="1:3">
      <c r="A183" s="5" t="str">
        <f>"0505"</f>
        <v>0505</v>
      </c>
      <c r="B183" s="5" t="str">
        <f>"2405000701"</f>
        <v>2405000701</v>
      </c>
      <c r="C183" s="5">
        <v>56.82</v>
      </c>
    </row>
    <row r="184" spans="1:3">
      <c r="A184" s="5" t="str">
        <f>"0504"</f>
        <v>0504</v>
      </c>
      <c r="B184" s="5" t="str">
        <f>"2405000702"</f>
        <v>2405000702</v>
      </c>
      <c r="C184" s="5">
        <v>0</v>
      </c>
    </row>
    <row r="185" spans="1:3">
      <c r="A185" s="5" t="str">
        <f>"0503"</f>
        <v>0503</v>
      </c>
      <c r="B185" s="5" t="str">
        <f>"2405000703"</f>
        <v>2405000703</v>
      </c>
      <c r="C185" s="5">
        <v>61.66</v>
      </c>
    </row>
    <row r="186" spans="1:3">
      <c r="A186" s="5" t="str">
        <f>"0503"</f>
        <v>0503</v>
      </c>
      <c r="B186" s="5" t="str">
        <f>"2405000704"</f>
        <v>2405000704</v>
      </c>
      <c r="C186" s="5">
        <v>0</v>
      </c>
    </row>
    <row r="187" spans="1:3">
      <c r="A187" s="5" t="str">
        <f>"0505"</f>
        <v>0505</v>
      </c>
      <c r="B187" s="5" t="str">
        <f>"2405000705"</f>
        <v>2405000705</v>
      </c>
      <c r="C187" s="5">
        <v>0</v>
      </c>
    </row>
    <row r="188" spans="1:3">
      <c r="A188" s="5" t="str">
        <f>"0505"</f>
        <v>0505</v>
      </c>
      <c r="B188" s="5" t="str">
        <f>"2405000706"</f>
        <v>2405000706</v>
      </c>
      <c r="C188" s="5">
        <v>0</v>
      </c>
    </row>
    <row r="189" spans="1:3">
      <c r="A189" s="5" t="str">
        <f>"0504"</f>
        <v>0504</v>
      </c>
      <c r="B189" s="5" t="str">
        <f>"2405000707"</f>
        <v>2405000707</v>
      </c>
      <c r="C189" s="5">
        <v>53.9</v>
      </c>
    </row>
    <row r="190" spans="1:3">
      <c r="A190" s="5" t="str">
        <f>"0501"</f>
        <v>0501</v>
      </c>
      <c r="B190" s="5" t="str">
        <f>"2405000708"</f>
        <v>2405000708</v>
      </c>
      <c r="C190" s="5">
        <v>67.97</v>
      </c>
    </row>
    <row r="191" spans="1:3">
      <c r="A191" s="5" t="str">
        <f>"0505"</f>
        <v>0505</v>
      </c>
      <c r="B191" s="5" t="str">
        <f>"2405000709"</f>
        <v>2405000709</v>
      </c>
      <c r="C191" s="5">
        <v>0</v>
      </c>
    </row>
    <row r="192" spans="1:3">
      <c r="A192" s="5" t="str">
        <f>"0501"</f>
        <v>0501</v>
      </c>
      <c r="B192" s="5" t="str">
        <f>"2405000710"</f>
        <v>2405000710</v>
      </c>
      <c r="C192" s="5">
        <v>0</v>
      </c>
    </row>
    <row r="193" spans="1:3">
      <c r="A193" s="5" t="str">
        <f>"0504"</f>
        <v>0504</v>
      </c>
      <c r="B193" s="5" t="str">
        <f>"2405000711"</f>
        <v>2405000711</v>
      </c>
      <c r="C193" s="5">
        <v>63.15</v>
      </c>
    </row>
    <row r="194" spans="1:3">
      <c r="A194" s="5" t="str">
        <f>"0503"</f>
        <v>0503</v>
      </c>
      <c r="B194" s="5" t="str">
        <f>"2405000712"</f>
        <v>2405000712</v>
      </c>
      <c r="C194" s="5">
        <v>73.67</v>
      </c>
    </row>
    <row r="195" spans="1:3">
      <c r="A195" s="5" t="str">
        <f>"0505"</f>
        <v>0505</v>
      </c>
      <c r="B195" s="5" t="str">
        <f>"2405000713"</f>
        <v>2405000713</v>
      </c>
      <c r="C195" s="5">
        <v>63.4</v>
      </c>
    </row>
    <row r="196" spans="1:3">
      <c r="A196" s="5" t="str">
        <f>"0505"</f>
        <v>0505</v>
      </c>
      <c r="B196" s="5" t="str">
        <f>"2405000714"</f>
        <v>2405000714</v>
      </c>
      <c r="C196" s="5">
        <v>0</v>
      </c>
    </row>
    <row r="197" spans="1:3">
      <c r="A197" s="5" t="str">
        <f>"0503"</f>
        <v>0503</v>
      </c>
      <c r="B197" s="5" t="str">
        <f>"2405000715"</f>
        <v>2405000715</v>
      </c>
      <c r="C197" s="5">
        <v>59.01</v>
      </c>
    </row>
    <row r="198" spans="1:3">
      <c r="A198" s="5" t="str">
        <f>"0503"</f>
        <v>0503</v>
      </c>
      <c r="B198" s="5" t="str">
        <f>"2405000716"</f>
        <v>2405000716</v>
      </c>
      <c r="C198" s="5">
        <v>57.44</v>
      </c>
    </row>
    <row r="199" spans="1:3">
      <c r="A199" s="5" t="str">
        <f>"0505"</f>
        <v>0505</v>
      </c>
      <c r="B199" s="5" t="str">
        <f>"2405000717"</f>
        <v>2405000717</v>
      </c>
      <c r="C199" s="5">
        <v>54.73</v>
      </c>
    </row>
    <row r="200" spans="1:3">
      <c r="A200" s="5" t="str">
        <f>"0503"</f>
        <v>0503</v>
      </c>
      <c r="B200" s="5" t="str">
        <f>"2405000718"</f>
        <v>2405000718</v>
      </c>
      <c r="C200" s="5">
        <v>0</v>
      </c>
    </row>
    <row r="201" spans="1:3">
      <c r="A201" s="5" t="str">
        <f>"0502"</f>
        <v>0502</v>
      </c>
      <c r="B201" s="5" t="str">
        <f>"2405000719"</f>
        <v>2405000719</v>
      </c>
      <c r="C201" s="5">
        <v>60.37</v>
      </c>
    </row>
    <row r="202" spans="1:3">
      <c r="A202" s="5" t="str">
        <f>"0501"</f>
        <v>0501</v>
      </c>
      <c r="B202" s="5" t="str">
        <f>"2405000720"</f>
        <v>2405000720</v>
      </c>
      <c r="C202" s="5">
        <v>60.47</v>
      </c>
    </row>
    <row r="203" spans="1:3">
      <c r="A203" s="5" t="str">
        <f>"0505"</f>
        <v>0505</v>
      </c>
      <c r="B203" s="5" t="str">
        <f>"2405000721"</f>
        <v>2405000721</v>
      </c>
      <c r="C203" s="5">
        <v>51.8</v>
      </c>
    </row>
    <row r="204" spans="1:3">
      <c r="A204" s="5" t="str">
        <f>"0501"</f>
        <v>0501</v>
      </c>
      <c r="B204" s="5" t="str">
        <f>"2405000722"</f>
        <v>2405000722</v>
      </c>
      <c r="C204" s="5">
        <v>58.9</v>
      </c>
    </row>
    <row r="205" spans="1:3">
      <c r="A205" s="5" t="str">
        <f>"0503"</f>
        <v>0503</v>
      </c>
      <c r="B205" s="5" t="str">
        <f>"2405000723"</f>
        <v>2405000723</v>
      </c>
      <c r="C205" s="5">
        <v>50.81</v>
      </c>
    </row>
    <row r="206" spans="1:3">
      <c r="A206" s="5" t="str">
        <f>"0502"</f>
        <v>0502</v>
      </c>
      <c r="B206" s="5" t="str">
        <f>"2405000724"</f>
        <v>2405000724</v>
      </c>
      <c r="C206" s="5">
        <v>68.17</v>
      </c>
    </row>
    <row r="207" spans="1:3">
      <c r="A207" s="5" t="str">
        <f>"0505"</f>
        <v>0505</v>
      </c>
      <c r="B207" s="5" t="str">
        <f>"2405000725"</f>
        <v>2405000725</v>
      </c>
      <c r="C207" s="5">
        <v>64.21</v>
      </c>
    </row>
    <row r="208" spans="1:3">
      <c r="A208" s="5" t="str">
        <f>"0501"</f>
        <v>0501</v>
      </c>
      <c r="B208" s="5" t="str">
        <f>"2405000726"</f>
        <v>2405000726</v>
      </c>
      <c r="C208" s="5">
        <v>70.16</v>
      </c>
    </row>
    <row r="209" spans="1:3">
      <c r="A209" s="5" t="str">
        <f>"0505"</f>
        <v>0505</v>
      </c>
      <c r="B209" s="5" t="str">
        <f>"2405000727"</f>
        <v>2405000727</v>
      </c>
      <c r="C209" s="5">
        <v>62.35</v>
      </c>
    </row>
    <row r="210" spans="1:3">
      <c r="A210" s="5" t="str">
        <f>"0504"</f>
        <v>0504</v>
      </c>
      <c r="B210" s="5" t="str">
        <f>"2405000728"</f>
        <v>2405000728</v>
      </c>
      <c r="C210" s="5">
        <v>0</v>
      </c>
    </row>
    <row r="211" spans="1:3">
      <c r="A211" s="5" t="str">
        <f>"0503"</f>
        <v>0503</v>
      </c>
      <c r="B211" s="5" t="str">
        <f>"2405000729"</f>
        <v>2405000729</v>
      </c>
      <c r="C211" s="5">
        <v>0</v>
      </c>
    </row>
    <row r="212" spans="1:3">
      <c r="A212" s="5" t="str">
        <f t="shared" ref="A212:A217" si="1">"0505"</f>
        <v>0505</v>
      </c>
      <c r="B212" s="5" t="str">
        <f>"2405000730"</f>
        <v>2405000730</v>
      </c>
      <c r="C212" s="5">
        <v>0</v>
      </c>
    </row>
    <row r="213" spans="1:3">
      <c r="A213" s="5" t="str">
        <f t="shared" si="1"/>
        <v>0505</v>
      </c>
      <c r="B213" s="5" t="str">
        <f>"2405000801"</f>
        <v>2405000801</v>
      </c>
      <c r="C213" s="5">
        <v>57.33</v>
      </c>
    </row>
    <row r="214" spans="1:3">
      <c r="A214" s="5" t="str">
        <f t="shared" si="1"/>
        <v>0505</v>
      </c>
      <c r="B214" s="5" t="str">
        <f>"2405000802"</f>
        <v>2405000802</v>
      </c>
      <c r="C214" s="5">
        <v>72.1</v>
      </c>
    </row>
    <row r="215" spans="1:3">
      <c r="A215" s="5" t="str">
        <f t="shared" si="1"/>
        <v>0505</v>
      </c>
      <c r="B215" s="5" t="str">
        <f>"2405000803"</f>
        <v>2405000803</v>
      </c>
      <c r="C215" s="5">
        <v>0</v>
      </c>
    </row>
    <row r="216" spans="1:3">
      <c r="A216" s="5" t="str">
        <f t="shared" si="1"/>
        <v>0505</v>
      </c>
      <c r="B216" s="5" t="str">
        <f>"2405000804"</f>
        <v>2405000804</v>
      </c>
      <c r="C216" s="5">
        <v>0</v>
      </c>
    </row>
    <row r="217" spans="1:3">
      <c r="A217" s="5" t="str">
        <f t="shared" si="1"/>
        <v>0505</v>
      </c>
      <c r="B217" s="5" t="str">
        <f>"2405000805"</f>
        <v>2405000805</v>
      </c>
      <c r="C217" s="5">
        <v>56.52</v>
      </c>
    </row>
    <row r="218" spans="1:3">
      <c r="A218" s="5" t="str">
        <f>"0504"</f>
        <v>0504</v>
      </c>
      <c r="B218" s="5" t="str">
        <f>"2405000806"</f>
        <v>2405000806</v>
      </c>
      <c r="C218" s="5">
        <v>55.82</v>
      </c>
    </row>
    <row r="219" spans="1:3">
      <c r="A219" s="5" t="str">
        <f>"0501"</f>
        <v>0501</v>
      </c>
      <c r="B219" s="5" t="str">
        <f>"2405000807"</f>
        <v>2405000807</v>
      </c>
      <c r="C219" s="5">
        <v>65.51</v>
      </c>
    </row>
    <row r="220" spans="1:3">
      <c r="A220" s="5" t="str">
        <f>"0505"</f>
        <v>0505</v>
      </c>
      <c r="B220" s="5" t="str">
        <f>"2405000808"</f>
        <v>2405000808</v>
      </c>
      <c r="C220" s="5">
        <v>0</v>
      </c>
    </row>
    <row r="221" spans="1:3">
      <c r="A221" s="5" t="str">
        <f>"0501"</f>
        <v>0501</v>
      </c>
      <c r="B221" s="5" t="str">
        <f>"2405000809"</f>
        <v>2405000809</v>
      </c>
      <c r="C221" s="5">
        <v>58.09</v>
      </c>
    </row>
    <row r="222" spans="1:3">
      <c r="A222" s="5" t="str">
        <f>"0505"</f>
        <v>0505</v>
      </c>
      <c r="B222" s="5" t="str">
        <f>"2405000810"</f>
        <v>2405000810</v>
      </c>
      <c r="C222" s="5">
        <v>63.2</v>
      </c>
    </row>
    <row r="223" spans="1:3">
      <c r="A223" s="5" t="str">
        <f>"0505"</f>
        <v>0505</v>
      </c>
      <c r="B223" s="5" t="str">
        <f>"2405000811"</f>
        <v>2405000811</v>
      </c>
      <c r="C223" s="5">
        <v>0</v>
      </c>
    </row>
    <row r="224" spans="1:3">
      <c r="A224" s="5" t="str">
        <f>"0503"</f>
        <v>0503</v>
      </c>
      <c r="B224" s="5" t="str">
        <f>"2405000812"</f>
        <v>2405000812</v>
      </c>
      <c r="C224" s="5">
        <v>0</v>
      </c>
    </row>
    <row r="225" spans="1:3">
      <c r="A225" s="5" t="str">
        <f>"0501"</f>
        <v>0501</v>
      </c>
      <c r="B225" s="5" t="str">
        <f>"2405000813"</f>
        <v>2405000813</v>
      </c>
      <c r="C225" s="5">
        <v>64.46</v>
      </c>
    </row>
    <row r="226" spans="1:3">
      <c r="A226" s="5" t="str">
        <f>"0505"</f>
        <v>0505</v>
      </c>
      <c r="B226" s="5" t="str">
        <f>"2405000814"</f>
        <v>2405000814</v>
      </c>
      <c r="C226" s="5">
        <v>0</v>
      </c>
    </row>
    <row r="227" spans="1:3">
      <c r="A227" s="5" t="str">
        <f>"0503"</f>
        <v>0503</v>
      </c>
      <c r="B227" s="5" t="str">
        <f>"2405000815"</f>
        <v>2405000815</v>
      </c>
      <c r="C227" s="5">
        <v>0</v>
      </c>
    </row>
    <row r="228" spans="1:3">
      <c r="A228" s="5" t="str">
        <f>"0505"</f>
        <v>0505</v>
      </c>
      <c r="B228" s="5" t="str">
        <f>"2405000816"</f>
        <v>2405000816</v>
      </c>
      <c r="C228" s="5">
        <v>73.33</v>
      </c>
    </row>
    <row r="229" spans="1:3">
      <c r="A229" s="5" t="str">
        <f>"0503"</f>
        <v>0503</v>
      </c>
      <c r="B229" s="5" t="str">
        <f>"2405000817"</f>
        <v>2405000817</v>
      </c>
      <c r="C229" s="5">
        <v>73.18</v>
      </c>
    </row>
    <row r="230" spans="1:3">
      <c r="A230" s="5" t="str">
        <f>"0504"</f>
        <v>0504</v>
      </c>
      <c r="B230" s="5" t="str">
        <f>"2405000818"</f>
        <v>2405000818</v>
      </c>
      <c r="C230" s="5">
        <v>0</v>
      </c>
    </row>
    <row r="231" spans="1:3">
      <c r="A231" s="5" t="str">
        <f>"0503"</f>
        <v>0503</v>
      </c>
      <c r="B231" s="5" t="str">
        <f>"2405000819"</f>
        <v>2405000819</v>
      </c>
      <c r="C231" s="5">
        <v>0</v>
      </c>
    </row>
    <row r="232" spans="1:3">
      <c r="A232" s="5" t="str">
        <f>"0502"</f>
        <v>0502</v>
      </c>
      <c r="B232" s="5" t="str">
        <f>"2405000820"</f>
        <v>2405000820</v>
      </c>
      <c r="C232" s="5">
        <v>0</v>
      </c>
    </row>
    <row r="233" spans="1:3">
      <c r="A233" s="5" t="str">
        <f>"0501"</f>
        <v>0501</v>
      </c>
      <c r="B233" s="5" t="str">
        <f>"2405000821"</f>
        <v>2405000821</v>
      </c>
      <c r="C233" s="5">
        <v>60.78</v>
      </c>
    </row>
    <row r="234" spans="1:3">
      <c r="A234" s="5" t="str">
        <f>"0505"</f>
        <v>0505</v>
      </c>
      <c r="B234" s="5" t="str">
        <f>"2405000822"</f>
        <v>2405000822</v>
      </c>
      <c r="C234" s="5">
        <v>53.55</v>
      </c>
    </row>
    <row r="235" spans="1:3">
      <c r="A235" s="5" t="str">
        <f>"0502"</f>
        <v>0502</v>
      </c>
      <c r="B235" s="5" t="str">
        <f>"2405000823"</f>
        <v>2405000823</v>
      </c>
      <c r="C235" s="5">
        <v>38.52</v>
      </c>
    </row>
    <row r="236" spans="1:3">
      <c r="A236" s="5" t="str">
        <f>"0505"</f>
        <v>0505</v>
      </c>
      <c r="B236" s="5" t="str">
        <f>"2405000824"</f>
        <v>2405000824</v>
      </c>
      <c r="C236" s="5">
        <v>0</v>
      </c>
    </row>
    <row r="237" spans="1:3">
      <c r="A237" s="5" t="str">
        <f>"0505"</f>
        <v>0505</v>
      </c>
      <c r="B237" s="5" t="str">
        <f>"2405000825"</f>
        <v>2405000825</v>
      </c>
      <c r="C237" s="5">
        <v>57.36</v>
      </c>
    </row>
    <row r="238" spans="1:3">
      <c r="A238" s="5" t="str">
        <f>"0505"</f>
        <v>0505</v>
      </c>
      <c r="B238" s="5" t="str">
        <f>"2405000826"</f>
        <v>2405000826</v>
      </c>
      <c r="C238" s="5">
        <v>79.72</v>
      </c>
    </row>
    <row r="239" spans="1:3">
      <c r="A239" s="5" t="str">
        <f>"0504"</f>
        <v>0504</v>
      </c>
      <c r="B239" s="5" t="str">
        <f>"2405000827"</f>
        <v>2405000827</v>
      </c>
      <c r="C239" s="5">
        <v>54.25</v>
      </c>
    </row>
    <row r="240" spans="1:3">
      <c r="A240" s="5" t="str">
        <f>"0504"</f>
        <v>0504</v>
      </c>
      <c r="B240" s="5" t="str">
        <f>"2405000828"</f>
        <v>2405000828</v>
      </c>
      <c r="C240" s="5">
        <v>0</v>
      </c>
    </row>
    <row r="241" spans="1:3">
      <c r="A241" s="5" t="str">
        <f>"0505"</f>
        <v>0505</v>
      </c>
      <c r="B241" s="5" t="str">
        <f>"2405000829"</f>
        <v>2405000829</v>
      </c>
      <c r="C241" s="5">
        <v>65.03</v>
      </c>
    </row>
    <row r="242" spans="1:3">
      <c r="A242" s="5" t="str">
        <f>"0503"</f>
        <v>0503</v>
      </c>
      <c r="B242" s="5" t="str">
        <f>"2405000830"</f>
        <v>2405000830</v>
      </c>
      <c r="C242" s="5">
        <v>55.67</v>
      </c>
    </row>
    <row r="243" spans="1:3">
      <c r="A243" s="5" t="str">
        <f>"0505"</f>
        <v>0505</v>
      </c>
      <c r="B243" s="5" t="str">
        <f>"2405000901"</f>
        <v>2405000901</v>
      </c>
      <c r="C243" s="5">
        <v>63.72</v>
      </c>
    </row>
    <row r="244" spans="1:3">
      <c r="A244" s="5" t="str">
        <f>"0502"</f>
        <v>0502</v>
      </c>
      <c r="B244" s="5" t="str">
        <f>"2405000902"</f>
        <v>2405000902</v>
      </c>
      <c r="C244" s="5">
        <v>60.52</v>
      </c>
    </row>
    <row r="245" spans="1:3">
      <c r="A245" s="5" t="str">
        <f>"0504"</f>
        <v>0504</v>
      </c>
      <c r="B245" s="5" t="str">
        <f>"2405000903"</f>
        <v>2405000903</v>
      </c>
      <c r="C245" s="5">
        <v>0</v>
      </c>
    </row>
    <row r="246" spans="1:3">
      <c r="A246" s="5" t="str">
        <f>"0503"</f>
        <v>0503</v>
      </c>
      <c r="B246" s="5" t="str">
        <f>"2405000904"</f>
        <v>2405000904</v>
      </c>
      <c r="C246" s="5">
        <v>64.14</v>
      </c>
    </row>
    <row r="247" spans="1:3">
      <c r="A247" s="5" t="str">
        <f>"0503"</f>
        <v>0503</v>
      </c>
      <c r="B247" s="5" t="str">
        <f>"2405000905"</f>
        <v>2405000905</v>
      </c>
      <c r="C247" s="5">
        <v>61.23</v>
      </c>
    </row>
    <row r="248" spans="1:3">
      <c r="A248" s="5" t="str">
        <f>"0502"</f>
        <v>0502</v>
      </c>
      <c r="B248" s="5" t="str">
        <f>"2405000906"</f>
        <v>2405000906</v>
      </c>
      <c r="C248" s="5">
        <v>65.51</v>
      </c>
    </row>
    <row r="249" spans="1:3">
      <c r="A249" s="5" t="str">
        <f>"0505"</f>
        <v>0505</v>
      </c>
      <c r="B249" s="5" t="str">
        <f>"2405000907"</f>
        <v>2405000907</v>
      </c>
      <c r="C249" s="5">
        <v>68.17</v>
      </c>
    </row>
    <row r="250" spans="1:3">
      <c r="A250" s="5" t="str">
        <f>"0505"</f>
        <v>0505</v>
      </c>
      <c r="B250" s="5" t="str">
        <f>"2405000908"</f>
        <v>2405000908</v>
      </c>
      <c r="C250" s="5">
        <v>39.27</v>
      </c>
    </row>
    <row r="251" spans="1:3">
      <c r="A251" s="5" t="str">
        <f>"0505"</f>
        <v>0505</v>
      </c>
      <c r="B251" s="5" t="str">
        <f>"2405000909"</f>
        <v>2405000909</v>
      </c>
      <c r="C251" s="5">
        <v>69.59</v>
      </c>
    </row>
    <row r="252" spans="1:3">
      <c r="A252" s="5" t="str">
        <f>"0501"</f>
        <v>0501</v>
      </c>
      <c r="B252" s="5" t="str">
        <f>"2405000910"</f>
        <v>2405000910</v>
      </c>
      <c r="C252" s="5">
        <v>57.8</v>
      </c>
    </row>
    <row r="253" spans="1:3">
      <c r="A253" s="5" t="str">
        <f>"0503"</f>
        <v>0503</v>
      </c>
      <c r="B253" s="5" t="str">
        <f>"2405000911"</f>
        <v>2405000911</v>
      </c>
      <c r="C253" s="5">
        <v>0</v>
      </c>
    </row>
    <row r="254" spans="1:3">
      <c r="A254" s="5" t="str">
        <f>"0503"</f>
        <v>0503</v>
      </c>
      <c r="B254" s="5" t="str">
        <f>"2405000912"</f>
        <v>2405000912</v>
      </c>
      <c r="C254" s="5">
        <v>63.66</v>
      </c>
    </row>
    <row r="255" spans="1:3">
      <c r="A255" s="5" t="str">
        <f>"0505"</f>
        <v>0505</v>
      </c>
      <c r="B255" s="5" t="str">
        <f>"2405000913"</f>
        <v>2405000913</v>
      </c>
      <c r="C255" s="5">
        <v>64.97</v>
      </c>
    </row>
    <row r="256" spans="1:3">
      <c r="A256" s="5" t="str">
        <f>"0501"</f>
        <v>0501</v>
      </c>
      <c r="B256" s="5" t="str">
        <f>"2405000914"</f>
        <v>2405000914</v>
      </c>
      <c r="C256" s="5">
        <v>0</v>
      </c>
    </row>
    <row r="257" spans="1:3">
      <c r="A257" s="5" t="str">
        <f>"0503"</f>
        <v>0503</v>
      </c>
      <c r="B257" s="5" t="str">
        <f>"2405000915"</f>
        <v>2405000915</v>
      </c>
      <c r="C257" s="5">
        <v>54.02</v>
      </c>
    </row>
    <row r="258" spans="1:3">
      <c r="A258" s="5" t="str">
        <f>"0501"</f>
        <v>0501</v>
      </c>
      <c r="B258" s="5" t="str">
        <f>"2405000916"</f>
        <v>2405000916</v>
      </c>
      <c r="C258" s="5">
        <v>77.66</v>
      </c>
    </row>
    <row r="259" spans="1:3">
      <c r="A259" s="5" t="str">
        <f>"0505"</f>
        <v>0505</v>
      </c>
      <c r="B259" s="5" t="str">
        <f>"2405000917"</f>
        <v>2405000917</v>
      </c>
      <c r="C259" s="5">
        <v>0</v>
      </c>
    </row>
    <row r="260" spans="1:3">
      <c r="A260" s="5" t="str">
        <f>"0505"</f>
        <v>0505</v>
      </c>
      <c r="B260" s="5" t="str">
        <f>"2405000918"</f>
        <v>2405000918</v>
      </c>
      <c r="C260" s="5">
        <v>67.46</v>
      </c>
    </row>
    <row r="261" spans="1:3">
      <c r="A261" s="5" t="str">
        <f>"0505"</f>
        <v>0505</v>
      </c>
      <c r="B261" s="5" t="str">
        <f>"2405000919"</f>
        <v>2405000919</v>
      </c>
      <c r="C261" s="5">
        <v>0</v>
      </c>
    </row>
    <row r="262" spans="1:3">
      <c r="A262" s="5" t="str">
        <f>"0505"</f>
        <v>0505</v>
      </c>
      <c r="B262" s="5" t="str">
        <f>"2405000920"</f>
        <v>2405000920</v>
      </c>
      <c r="C262" s="5">
        <v>61.18</v>
      </c>
    </row>
    <row r="263" spans="1:3">
      <c r="A263" s="5" t="str">
        <f>"0503"</f>
        <v>0503</v>
      </c>
      <c r="B263" s="5" t="str">
        <f>"2405000921"</f>
        <v>2405000921</v>
      </c>
      <c r="C263" s="5">
        <v>72.55</v>
      </c>
    </row>
    <row r="264" spans="1:3">
      <c r="A264" s="5" t="str">
        <f>"0505"</f>
        <v>0505</v>
      </c>
      <c r="B264" s="5" t="str">
        <f>"2405000922"</f>
        <v>2405000922</v>
      </c>
      <c r="C264" s="5">
        <v>70.25</v>
      </c>
    </row>
    <row r="265" spans="1:3">
      <c r="A265" s="5" t="str">
        <f>"0505"</f>
        <v>0505</v>
      </c>
      <c r="B265" s="5" t="str">
        <f>"2405000923"</f>
        <v>2405000923</v>
      </c>
      <c r="C265" s="5">
        <v>60.05</v>
      </c>
    </row>
    <row r="266" spans="1:3">
      <c r="A266" s="5" t="str">
        <f>"0502"</f>
        <v>0502</v>
      </c>
      <c r="B266" s="5" t="str">
        <f>"2405000924"</f>
        <v>2405000924</v>
      </c>
      <c r="C266" s="5">
        <v>0</v>
      </c>
    </row>
    <row r="267" spans="1:3">
      <c r="A267" s="5" t="str">
        <f>"0503"</f>
        <v>0503</v>
      </c>
      <c r="B267" s="5" t="str">
        <f>"2405000925"</f>
        <v>2405000925</v>
      </c>
      <c r="C267" s="5">
        <v>64.37</v>
      </c>
    </row>
    <row r="268" spans="1:3">
      <c r="A268" s="5" t="str">
        <f>"0503"</f>
        <v>0503</v>
      </c>
      <c r="B268" s="5" t="str">
        <f>"2405000926"</f>
        <v>2405000926</v>
      </c>
      <c r="C268" s="5">
        <v>0</v>
      </c>
    </row>
    <row r="269" spans="1:3">
      <c r="A269" s="5" t="str">
        <f>"0503"</f>
        <v>0503</v>
      </c>
      <c r="B269" s="5" t="str">
        <f>"2405000927"</f>
        <v>2405000927</v>
      </c>
      <c r="C269" s="5">
        <v>0</v>
      </c>
    </row>
    <row r="270" spans="1:3">
      <c r="A270" s="5" t="str">
        <f>"0503"</f>
        <v>0503</v>
      </c>
      <c r="B270" s="5" t="str">
        <f>"2405000928"</f>
        <v>2405000928</v>
      </c>
      <c r="C270" s="5">
        <v>59.53</v>
      </c>
    </row>
    <row r="271" spans="1:3">
      <c r="A271" s="5" t="str">
        <f>"0505"</f>
        <v>0505</v>
      </c>
      <c r="B271" s="5" t="str">
        <f>"2405000929"</f>
        <v>2405000929</v>
      </c>
      <c r="C271" s="5">
        <v>69.88</v>
      </c>
    </row>
    <row r="272" spans="1:3">
      <c r="A272" s="5" t="str">
        <f>"0503"</f>
        <v>0503</v>
      </c>
      <c r="B272" s="5" t="str">
        <f>"2405000930"</f>
        <v>2405000930</v>
      </c>
      <c r="C272" s="5">
        <v>58.46</v>
      </c>
    </row>
    <row r="273" spans="1:3">
      <c r="A273" s="5" t="str">
        <f>"0504"</f>
        <v>0504</v>
      </c>
      <c r="B273" s="5" t="str">
        <f>"2405001001"</f>
        <v>2405001001</v>
      </c>
      <c r="C273" s="5">
        <v>68.08</v>
      </c>
    </row>
    <row r="274" spans="1:3">
      <c r="A274" s="5" t="str">
        <f>"0503"</f>
        <v>0503</v>
      </c>
      <c r="B274" s="5" t="str">
        <f>"2405001002"</f>
        <v>2405001002</v>
      </c>
      <c r="C274" s="5">
        <v>61.44</v>
      </c>
    </row>
    <row r="275" spans="1:3">
      <c r="A275" s="5" t="str">
        <f t="shared" ref="A275:A280" si="2">"0505"</f>
        <v>0505</v>
      </c>
      <c r="B275" s="5" t="str">
        <f>"2405001003"</f>
        <v>2405001003</v>
      </c>
      <c r="C275" s="5">
        <v>53.42</v>
      </c>
    </row>
    <row r="276" spans="1:3">
      <c r="A276" s="5" t="str">
        <f t="shared" si="2"/>
        <v>0505</v>
      </c>
      <c r="B276" s="5" t="str">
        <f>"2405001004"</f>
        <v>2405001004</v>
      </c>
      <c r="C276" s="5">
        <v>48.15</v>
      </c>
    </row>
    <row r="277" spans="1:3">
      <c r="A277" s="5" t="str">
        <f t="shared" si="2"/>
        <v>0505</v>
      </c>
      <c r="B277" s="5" t="str">
        <f>"2405001005"</f>
        <v>2405001005</v>
      </c>
      <c r="C277" s="5">
        <v>67.31</v>
      </c>
    </row>
    <row r="278" spans="1:3">
      <c r="A278" s="5" t="str">
        <f t="shared" si="2"/>
        <v>0505</v>
      </c>
      <c r="B278" s="5" t="str">
        <f>"2405001006"</f>
        <v>2405001006</v>
      </c>
      <c r="C278" s="5">
        <v>0</v>
      </c>
    </row>
    <row r="279" spans="1:3">
      <c r="A279" s="5" t="str">
        <f t="shared" si="2"/>
        <v>0505</v>
      </c>
      <c r="B279" s="5" t="str">
        <f>"2405001007"</f>
        <v>2405001007</v>
      </c>
      <c r="C279" s="5">
        <v>54.94</v>
      </c>
    </row>
    <row r="280" spans="1:3">
      <c r="A280" s="5" t="str">
        <f t="shared" si="2"/>
        <v>0505</v>
      </c>
      <c r="B280" s="5" t="str">
        <f>"2405001008"</f>
        <v>2405001008</v>
      </c>
      <c r="C280" s="5">
        <v>0</v>
      </c>
    </row>
    <row r="281" spans="1:3">
      <c r="A281" s="5" t="str">
        <f>"0503"</f>
        <v>0503</v>
      </c>
      <c r="B281" s="5" t="str">
        <f>"2405001009"</f>
        <v>2405001009</v>
      </c>
      <c r="C281" s="5">
        <v>68.6</v>
      </c>
    </row>
    <row r="282" spans="1:3">
      <c r="A282" s="5" t="str">
        <f>"0505"</f>
        <v>0505</v>
      </c>
      <c r="B282" s="5" t="str">
        <f>"2405001010"</f>
        <v>2405001010</v>
      </c>
      <c r="C282" s="5">
        <v>0</v>
      </c>
    </row>
    <row r="283" spans="1:3">
      <c r="A283" s="5" t="str">
        <f>"0503"</f>
        <v>0503</v>
      </c>
      <c r="B283" s="5" t="str">
        <f>"2405001011"</f>
        <v>2405001011</v>
      </c>
      <c r="C283" s="5">
        <v>59.82</v>
      </c>
    </row>
    <row r="284" spans="1:3">
      <c r="A284" s="5" t="str">
        <f>"0503"</f>
        <v>0503</v>
      </c>
      <c r="B284" s="5" t="str">
        <f>"2405001012"</f>
        <v>2405001012</v>
      </c>
      <c r="C284" s="5">
        <v>72.15</v>
      </c>
    </row>
    <row r="285" spans="1:3">
      <c r="A285" s="5" t="str">
        <f t="shared" ref="A285:A291" si="3">"0505"</f>
        <v>0505</v>
      </c>
      <c r="B285" s="5" t="str">
        <f>"2405001013"</f>
        <v>2405001013</v>
      </c>
      <c r="C285" s="5">
        <v>0</v>
      </c>
    </row>
    <row r="286" spans="1:3">
      <c r="A286" s="5" t="str">
        <f t="shared" si="3"/>
        <v>0505</v>
      </c>
      <c r="B286" s="5" t="str">
        <f>"2405001014"</f>
        <v>2405001014</v>
      </c>
      <c r="C286" s="5">
        <v>49.54</v>
      </c>
    </row>
    <row r="287" spans="1:3">
      <c r="A287" s="5" t="str">
        <f t="shared" si="3"/>
        <v>0505</v>
      </c>
      <c r="B287" s="5" t="str">
        <f>"2405001015"</f>
        <v>2405001015</v>
      </c>
      <c r="C287" s="5">
        <v>64.97</v>
      </c>
    </row>
    <row r="288" spans="1:3">
      <c r="A288" s="5" t="str">
        <f t="shared" si="3"/>
        <v>0505</v>
      </c>
      <c r="B288" s="5" t="str">
        <f>"2405001016"</f>
        <v>2405001016</v>
      </c>
      <c r="C288" s="5">
        <v>0</v>
      </c>
    </row>
    <row r="289" spans="1:3">
      <c r="A289" s="5" t="str">
        <f t="shared" si="3"/>
        <v>0505</v>
      </c>
      <c r="B289" s="5" t="str">
        <f>"2405001017"</f>
        <v>2405001017</v>
      </c>
      <c r="C289" s="5">
        <v>69.31</v>
      </c>
    </row>
    <row r="290" spans="1:3">
      <c r="A290" s="5" t="str">
        <f t="shared" si="3"/>
        <v>0505</v>
      </c>
      <c r="B290" s="5" t="str">
        <f>"2405001018"</f>
        <v>2405001018</v>
      </c>
      <c r="C290" s="5">
        <v>72.67</v>
      </c>
    </row>
    <row r="291" spans="1:3">
      <c r="A291" s="5" t="str">
        <f t="shared" si="3"/>
        <v>0505</v>
      </c>
      <c r="B291" s="5" t="str">
        <f>"2405001019"</f>
        <v>2405001019</v>
      </c>
      <c r="C291" s="5">
        <v>0</v>
      </c>
    </row>
    <row r="292" spans="1:3">
      <c r="A292" s="5" t="str">
        <f>"0502"</f>
        <v>0502</v>
      </c>
      <c r="B292" s="5" t="str">
        <f>"2405001020"</f>
        <v>2405001020</v>
      </c>
      <c r="C292" s="5">
        <v>62.29</v>
      </c>
    </row>
    <row r="293" spans="1:3">
      <c r="A293" s="5" t="str">
        <f>"0504"</f>
        <v>0504</v>
      </c>
      <c r="B293" s="5" t="str">
        <f>"2405001021"</f>
        <v>2405001021</v>
      </c>
      <c r="C293" s="5">
        <v>59.45</v>
      </c>
    </row>
    <row r="294" spans="1:3">
      <c r="A294" s="5" t="str">
        <f>"0505"</f>
        <v>0505</v>
      </c>
      <c r="B294" s="5" t="str">
        <f>"2405001022"</f>
        <v>2405001022</v>
      </c>
      <c r="C294" s="5">
        <v>53.61</v>
      </c>
    </row>
    <row r="295" spans="1:3">
      <c r="A295" s="5" t="str">
        <f>"0503"</f>
        <v>0503</v>
      </c>
      <c r="B295" s="5" t="str">
        <f>"2405001023"</f>
        <v>2405001023</v>
      </c>
      <c r="C295" s="5">
        <v>0</v>
      </c>
    </row>
    <row r="296" spans="1:3">
      <c r="A296" s="5" t="str">
        <f>"0504"</f>
        <v>0504</v>
      </c>
      <c r="B296" s="5" t="str">
        <f>"2405001024"</f>
        <v>2405001024</v>
      </c>
      <c r="C296" s="5">
        <v>0</v>
      </c>
    </row>
    <row r="297" spans="1:3">
      <c r="A297" s="5" t="str">
        <f>"0505"</f>
        <v>0505</v>
      </c>
      <c r="B297" s="5" t="str">
        <f>"2405001025"</f>
        <v>2405001025</v>
      </c>
      <c r="C297" s="5">
        <v>65.94</v>
      </c>
    </row>
    <row r="298" spans="1:3">
      <c r="A298" s="5" t="str">
        <f>"0503"</f>
        <v>0503</v>
      </c>
      <c r="B298" s="5" t="str">
        <f>"2405001026"</f>
        <v>2405001026</v>
      </c>
      <c r="C298" s="5">
        <v>71.1</v>
      </c>
    </row>
    <row r="299" spans="1:3">
      <c r="A299" s="5" t="str">
        <f>"0504"</f>
        <v>0504</v>
      </c>
      <c r="B299" s="5" t="str">
        <f>"2405001027"</f>
        <v>2405001027</v>
      </c>
      <c r="C299" s="5">
        <v>0</v>
      </c>
    </row>
    <row r="300" spans="1:3">
      <c r="A300" s="5" t="str">
        <f>"0501"</f>
        <v>0501</v>
      </c>
      <c r="B300" s="5" t="str">
        <f>"2405001028"</f>
        <v>2405001028</v>
      </c>
      <c r="C300" s="5">
        <v>58.73</v>
      </c>
    </row>
    <row r="301" spans="1:3">
      <c r="A301" s="5" t="str">
        <f>"0501"</f>
        <v>0501</v>
      </c>
      <c r="B301" s="5" t="str">
        <f>"2405001029"</f>
        <v>2405001029</v>
      </c>
      <c r="C301" s="5">
        <v>0</v>
      </c>
    </row>
    <row r="302" spans="1:3">
      <c r="A302" s="5" t="str">
        <f>"0503"</f>
        <v>0503</v>
      </c>
      <c r="B302" s="5" t="str">
        <f>"2405001030"</f>
        <v>2405001030</v>
      </c>
      <c r="C302" s="5">
        <v>58.27</v>
      </c>
    </row>
    <row r="303" spans="1:3">
      <c r="A303" s="5" t="str">
        <f>"0505"</f>
        <v>0505</v>
      </c>
      <c r="B303" s="5" t="str">
        <f>"2405001101"</f>
        <v>2405001101</v>
      </c>
      <c r="C303" s="5">
        <v>54.82</v>
      </c>
    </row>
    <row r="304" spans="1:3">
      <c r="A304" s="5" t="str">
        <f>"0502"</f>
        <v>0502</v>
      </c>
      <c r="B304" s="5" t="str">
        <f>"2405001102"</f>
        <v>2405001102</v>
      </c>
      <c r="C304" s="5">
        <v>60.59</v>
      </c>
    </row>
    <row r="305" spans="1:3">
      <c r="A305" s="5" t="str">
        <f>"0503"</f>
        <v>0503</v>
      </c>
      <c r="B305" s="5" t="str">
        <f>"2405001103"</f>
        <v>2405001103</v>
      </c>
      <c r="C305" s="5">
        <v>63.37</v>
      </c>
    </row>
    <row r="306" spans="1:3">
      <c r="A306" s="5" t="str">
        <f>"0505"</f>
        <v>0505</v>
      </c>
      <c r="B306" s="5" t="str">
        <f>"2405001104"</f>
        <v>2405001104</v>
      </c>
      <c r="C306" s="5">
        <v>0</v>
      </c>
    </row>
    <row r="307" spans="1:3">
      <c r="A307" s="5" t="str">
        <f>"0501"</f>
        <v>0501</v>
      </c>
      <c r="B307" s="5" t="str">
        <f>"2405001105"</f>
        <v>2405001105</v>
      </c>
      <c r="C307" s="5">
        <v>70.68</v>
      </c>
    </row>
    <row r="308" spans="1:3">
      <c r="A308" s="5" t="str">
        <f>"0501"</f>
        <v>0501</v>
      </c>
      <c r="B308" s="5" t="str">
        <f>"2405001106"</f>
        <v>2405001106</v>
      </c>
      <c r="C308" s="5">
        <v>70.95</v>
      </c>
    </row>
    <row r="309" spans="1:3">
      <c r="A309" s="5" t="str">
        <f>"0505"</f>
        <v>0505</v>
      </c>
      <c r="B309" s="5" t="str">
        <f>"2405001107"</f>
        <v>2405001107</v>
      </c>
      <c r="C309" s="5">
        <v>0</v>
      </c>
    </row>
    <row r="310" spans="1:3">
      <c r="A310" s="5" t="str">
        <f>"0504"</f>
        <v>0504</v>
      </c>
      <c r="B310" s="5" t="str">
        <f>"2405001108"</f>
        <v>2405001108</v>
      </c>
      <c r="C310" s="5">
        <v>0</v>
      </c>
    </row>
    <row r="311" spans="1:3">
      <c r="A311" s="5" t="str">
        <f>"0505"</f>
        <v>0505</v>
      </c>
      <c r="B311" s="5" t="str">
        <f>"2405001109"</f>
        <v>2405001109</v>
      </c>
      <c r="C311" s="5">
        <v>51.46</v>
      </c>
    </row>
    <row r="312" spans="1:3">
      <c r="A312" s="5" t="str">
        <f>"0505"</f>
        <v>0505</v>
      </c>
      <c r="B312" s="5" t="str">
        <f>"2405001110"</f>
        <v>2405001110</v>
      </c>
      <c r="C312" s="5">
        <v>56.58</v>
      </c>
    </row>
    <row r="313" spans="1:3">
      <c r="A313" s="5" t="str">
        <f>"0504"</f>
        <v>0504</v>
      </c>
      <c r="B313" s="5" t="str">
        <f>"2405001111"</f>
        <v>2405001111</v>
      </c>
      <c r="C313" s="5">
        <v>0</v>
      </c>
    </row>
    <row r="314" spans="1:3">
      <c r="A314" s="5" t="str">
        <f>"0505"</f>
        <v>0505</v>
      </c>
      <c r="B314" s="5" t="str">
        <f>"2405001112"</f>
        <v>2405001112</v>
      </c>
      <c r="C314" s="5">
        <v>54.42</v>
      </c>
    </row>
    <row r="315" spans="1:3">
      <c r="A315" s="5" t="str">
        <f>"0505"</f>
        <v>0505</v>
      </c>
      <c r="B315" s="5" t="str">
        <f>"2405001113"</f>
        <v>2405001113</v>
      </c>
      <c r="C315" s="5">
        <v>0</v>
      </c>
    </row>
    <row r="316" spans="1:3">
      <c r="A316" s="5" t="str">
        <f>"0505"</f>
        <v>0505</v>
      </c>
      <c r="B316" s="5" t="str">
        <f>"2405001114"</f>
        <v>2405001114</v>
      </c>
      <c r="C316" s="5">
        <v>0</v>
      </c>
    </row>
    <row r="317" spans="1:3">
      <c r="A317" s="5" t="str">
        <f>"0503"</f>
        <v>0503</v>
      </c>
      <c r="B317" s="5" t="str">
        <f>"2405001115"</f>
        <v>2405001115</v>
      </c>
      <c r="C317" s="5">
        <v>60.83</v>
      </c>
    </row>
    <row r="318" spans="1:3">
      <c r="A318" s="5" t="str">
        <f>"0502"</f>
        <v>0502</v>
      </c>
      <c r="B318" s="5" t="str">
        <f>"2405001116"</f>
        <v>2405001116</v>
      </c>
      <c r="C318" s="5">
        <v>69.65</v>
      </c>
    </row>
    <row r="319" spans="1:3">
      <c r="A319" s="5" t="str">
        <f>"0501"</f>
        <v>0501</v>
      </c>
      <c r="B319" s="5" t="str">
        <f>"2405001117"</f>
        <v>2405001117</v>
      </c>
      <c r="C319" s="5">
        <v>65.83</v>
      </c>
    </row>
    <row r="320" spans="1:3">
      <c r="A320" s="5" t="str">
        <f>"0504"</f>
        <v>0504</v>
      </c>
      <c r="B320" s="5" t="str">
        <f>"2405001118"</f>
        <v>2405001118</v>
      </c>
      <c r="C320" s="5">
        <v>0</v>
      </c>
    </row>
    <row r="321" spans="1:3">
      <c r="A321" s="5" t="str">
        <f>"0505"</f>
        <v>0505</v>
      </c>
      <c r="B321" s="5" t="str">
        <f>"2405001119"</f>
        <v>2405001119</v>
      </c>
      <c r="C321" s="5">
        <v>52.68</v>
      </c>
    </row>
    <row r="322" spans="1:3">
      <c r="A322" s="5" t="str">
        <f>"0503"</f>
        <v>0503</v>
      </c>
      <c r="B322" s="5" t="str">
        <f>"2405001120"</f>
        <v>2405001120</v>
      </c>
      <c r="C322" s="5">
        <v>63.18</v>
      </c>
    </row>
    <row r="323" spans="1:3">
      <c r="A323" s="5" t="str">
        <f>"0505"</f>
        <v>0505</v>
      </c>
      <c r="B323" s="5" t="str">
        <f>"2405001121"</f>
        <v>2405001121</v>
      </c>
      <c r="C323" s="5">
        <v>56.39</v>
      </c>
    </row>
    <row r="324" spans="1:3">
      <c r="A324" s="5" t="str">
        <f>"0505"</f>
        <v>0505</v>
      </c>
      <c r="B324" s="5" t="str">
        <f>"2405001122"</f>
        <v>2405001122</v>
      </c>
      <c r="C324" s="5">
        <v>0</v>
      </c>
    </row>
    <row r="325" spans="1:3">
      <c r="A325" s="5" t="str">
        <f>"0502"</f>
        <v>0502</v>
      </c>
      <c r="B325" s="5" t="str">
        <f>"2405001123"</f>
        <v>2405001123</v>
      </c>
      <c r="C325" s="5">
        <v>63.95</v>
      </c>
    </row>
    <row r="326" spans="1:3">
      <c r="A326" s="5" t="str">
        <f>"0505"</f>
        <v>0505</v>
      </c>
      <c r="B326" s="5" t="str">
        <f>"2405001124"</f>
        <v>2405001124</v>
      </c>
      <c r="C326" s="5">
        <v>77.74</v>
      </c>
    </row>
    <row r="327" spans="1:3">
      <c r="A327" s="5" t="str">
        <f>"0502"</f>
        <v>0502</v>
      </c>
      <c r="B327" s="5" t="str">
        <f>"2405001125"</f>
        <v>2405001125</v>
      </c>
      <c r="C327" s="5">
        <v>0</v>
      </c>
    </row>
    <row r="328" spans="1:3">
      <c r="A328" s="5" t="str">
        <f>"0505"</f>
        <v>0505</v>
      </c>
      <c r="B328" s="5" t="str">
        <f>"2405001126"</f>
        <v>2405001126</v>
      </c>
      <c r="C328" s="5">
        <v>64.95</v>
      </c>
    </row>
    <row r="329" spans="1:3">
      <c r="A329" s="5" t="str">
        <f>"0503"</f>
        <v>0503</v>
      </c>
      <c r="B329" s="5" t="str">
        <f>"2405001127"</f>
        <v>2405001127</v>
      </c>
      <c r="C329" s="5">
        <v>76.93</v>
      </c>
    </row>
    <row r="330" spans="1:3">
      <c r="A330" s="5" t="str">
        <f>"0504"</f>
        <v>0504</v>
      </c>
      <c r="B330" s="5" t="str">
        <f>"2405001128"</f>
        <v>2405001128</v>
      </c>
      <c r="C330" s="5">
        <v>58.67</v>
      </c>
    </row>
    <row r="331" spans="1:3">
      <c r="A331" s="5" t="str">
        <f>"0503"</f>
        <v>0503</v>
      </c>
      <c r="B331" s="5" t="str">
        <f>"2405001129"</f>
        <v>2405001129</v>
      </c>
      <c r="C331" s="5">
        <v>0</v>
      </c>
    </row>
    <row r="332" spans="1:3">
      <c r="A332" s="5" t="str">
        <f>"0502"</f>
        <v>0502</v>
      </c>
      <c r="B332" s="5" t="str">
        <f>"2405001130"</f>
        <v>2405001130</v>
      </c>
      <c r="C332" s="5">
        <v>66.6</v>
      </c>
    </row>
    <row r="333" spans="1:3">
      <c r="A333" s="5" t="str">
        <f>"0505"</f>
        <v>0505</v>
      </c>
      <c r="B333" s="5" t="str">
        <f>"2405001201"</f>
        <v>2405001201</v>
      </c>
      <c r="C333" s="5">
        <v>0</v>
      </c>
    </row>
    <row r="334" spans="1:3">
      <c r="A334" s="5" t="str">
        <f>"0505"</f>
        <v>0505</v>
      </c>
      <c r="B334" s="5" t="str">
        <f>"2405001202"</f>
        <v>2405001202</v>
      </c>
      <c r="C334" s="5">
        <v>61.45</v>
      </c>
    </row>
    <row r="335" spans="1:3">
      <c r="A335" s="5" t="str">
        <f>"0502"</f>
        <v>0502</v>
      </c>
      <c r="B335" s="5" t="str">
        <f>"2405001203"</f>
        <v>2405001203</v>
      </c>
      <c r="C335" s="5">
        <v>0</v>
      </c>
    </row>
    <row r="336" spans="1:3">
      <c r="A336" s="5" t="str">
        <f>"0501"</f>
        <v>0501</v>
      </c>
      <c r="B336" s="5" t="str">
        <f>"2405001204"</f>
        <v>2405001204</v>
      </c>
      <c r="C336" s="5">
        <v>0</v>
      </c>
    </row>
    <row r="337" spans="1:3">
      <c r="A337" s="5" t="str">
        <f>"0502"</f>
        <v>0502</v>
      </c>
      <c r="B337" s="5" t="str">
        <f>"2405001205"</f>
        <v>2405001205</v>
      </c>
      <c r="C337" s="5">
        <v>67.25</v>
      </c>
    </row>
    <row r="338" spans="1:3">
      <c r="A338" s="5" t="str">
        <f>"0503"</f>
        <v>0503</v>
      </c>
      <c r="B338" s="5" t="str">
        <f>"2405001206"</f>
        <v>2405001206</v>
      </c>
      <c r="C338" s="5">
        <v>69.58</v>
      </c>
    </row>
    <row r="339" spans="1:3">
      <c r="A339" s="5" t="str">
        <f>"0505"</f>
        <v>0505</v>
      </c>
      <c r="B339" s="5" t="str">
        <f>"2405001207"</f>
        <v>2405001207</v>
      </c>
      <c r="C339" s="5">
        <v>62.95</v>
      </c>
    </row>
    <row r="340" spans="1:3">
      <c r="A340" s="5" t="str">
        <f>"0505"</f>
        <v>0505</v>
      </c>
      <c r="B340" s="5" t="str">
        <f>"2405001208"</f>
        <v>2405001208</v>
      </c>
      <c r="C340" s="5">
        <v>58.59</v>
      </c>
    </row>
    <row r="341" spans="1:3">
      <c r="A341" s="5" t="str">
        <f>"0505"</f>
        <v>0505</v>
      </c>
      <c r="B341" s="5" t="str">
        <f>"2405001209"</f>
        <v>2405001209</v>
      </c>
      <c r="C341" s="5">
        <v>53.48</v>
      </c>
    </row>
    <row r="342" spans="1:3">
      <c r="A342" s="5" t="str">
        <f>"0501"</f>
        <v>0501</v>
      </c>
      <c r="B342" s="5" t="str">
        <f>"2405001210"</f>
        <v>2405001210</v>
      </c>
      <c r="C342" s="5">
        <v>55.88</v>
      </c>
    </row>
    <row r="343" spans="1:3">
      <c r="A343" s="5" t="str">
        <f>"0503"</f>
        <v>0503</v>
      </c>
      <c r="B343" s="5" t="str">
        <f>"2405001211"</f>
        <v>2405001211</v>
      </c>
      <c r="C343" s="5">
        <v>63.57</v>
      </c>
    </row>
    <row r="344" spans="1:3">
      <c r="A344" s="5" t="str">
        <f>"0501"</f>
        <v>0501</v>
      </c>
      <c r="B344" s="5" t="str">
        <f>"2405001212"</f>
        <v>2405001212</v>
      </c>
      <c r="C344" s="5">
        <v>70.54</v>
      </c>
    </row>
    <row r="345" spans="1:3">
      <c r="A345" s="5" t="str">
        <f>"0501"</f>
        <v>0501</v>
      </c>
      <c r="B345" s="5" t="str">
        <f>"2405001213"</f>
        <v>2405001213</v>
      </c>
      <c r="C345" s="5">
        <v>69.31</v>
      </c>
    </row>
    <row r="346" spans="1:3">
      <c r="A346" s="5" t="str">
        <f>"0505"</f>
        <v>0505</v>
      </c>
      <c r="B346" s="5" t="str">
        <f>"2405001214"</f>
        <v>2405001214</v>
      </c>
      <c r="C346" s="5">
        <v>50</v>
      </c>
    </row>
    <row r="347" spans="1:3">
      <c r="A347" s="5" t="str">
        <f>"0501"</f>
        <v>0501</v>
      </c>
      <c r="B347" s="5" t="str">
        <f>"2405001215"</f>
        <v>2405001215</v>
      </c>
      <c r="C347" s="5">
        <v>56.85</v>
      </c>
    </row>
    <row r="348" spans="1:3">
      <c r="A348" s="5" t="str">
        <f>"0501"</f>
        <v>0501</v>
      </c>
      <c r="B348" s="5" t="str">
        <f>"2405001216"</f>
        <v>2405001216</v>
      </c>
      <c r="C348" s="5">
        <v>49.4</v>
      </c>
    </row>
    <row r="349" spans="1:3">
      <c r="A349" s="5" t="str">
        <f>"0501"</f>
        <v>0501</v>
      </c>
      <c r="B349" s="5" t="str">
        <f>"2405001217"</f>
        <v>2405001217</v>
      </c>
      <c r="C349" s="5">
        <v>0</v>
      </c>
    </row>
    <row r="350" spans="1:3">
      <c r="A350" s="5" t="str">
        <f>"0505"</f>
        <v>0505</v>
      </c>
      <c r="B350" s="5" t="str">
        <f>"2405001218"</f>
        <v>2405001218</v>
      </c>
      <c r="C350" s="5">
        <v>0</v>
      </c>
    </row>
    <row r="351" spans="1:3">
      <c r="A351" s="5" t="str">
        <f>"0501"</f>
        <v>0501</v>
      </c>
      <c r="B351" s="5" t="str">
        <f>"2405001219"</f>
        <v>2405001219</v>
      </c>
      <c r="C351" s="5">
        <v>70.15</v>
      </c>
    </row>
    <row r="352" spans="1:3">
      <c r="A352" s="5" t="str">
        <f>"0503"</f>
        <v>0503</v>
      </c>
      <c r="B352" s="5" t="str">
        <f>"2405001220"</f>
        <v>2405001220</v>
      </c>
      <c r="C352" s="5">
        <v>0</v>
      </c>
    </row>
    <row r="353" spans="1:3">
      <c r="A353" s="5" t="str">
        <f>"0503"</f>
        <v>0503</v>
      </c>
      <c r="B353" s="5" t="str">
        <f>"2405001221"</f>
        <v>2405001221</v>
      </c>
      <c r="C353" s="5">
        <v>0</v>
      </c>
    </row>
    <row r="354" spans="1:3">
      <c r="A354" s="5" t="str">
        <f>"0503"</f>
        <v>0503</v>
      </c>
      <c r="B354" s="5" t="str">
        <f>"2405001222"</f>
        <v>2405001222</v>
      </c>
      <c r="C354" s="5">
        <v>0</v>
      </c>
    </row>
    <row r="355" spans="1:3">
      <c r="A355" s="5" t="str">
        <f>"0502"</f>
        <v>0502</v>
      </c>
      <c r="B355" s="5" t="str">
        <f>"2405001223"</f>
        <v>2405001223</v>
      </c>
      <c r="C355" s="5">
        <v>67.22</v>
      </c>
    </row>
    <row r="356" spans="1:3">
      <c r="A356" s="5" t="str">
        <f>"0504"</f>
        <v>0504</v>
      </c>
      <c r="B356" s="5" t="str">
        <f>"2405001224"</f>
        <v>2405001224</v>
      </c>
      <c r="C356" s="5">
        <v>52.85</v>
      </c>
    </row>
    <row r="357" spans="1:3">
      <c r="A357" s="5" t="str">
        <f>"0505"</f>
        <v>0505</v>
      </c>
      <c r="B357" s="5" t="str">
        <f>"2405001225"</f>
        <v>2405001225</v>
      </c>
      <c r="C357" s="5">
        <v>51.97</v>
      </c>
    </row>
    <row r="358" spans="1:3">
      <c r="A358" s="5" t="str">
        <f>"0504"</f>
        <v>0504</v>
      </c>
      <c r="B358" s="5" t="str">
        <f>"2405001226"</f>
        <v>2405001226</v>
      </c>
      <c r="C358" s="5">
        <v>0</v>
      </c>
    </row>
    <row r="359" spans="1:3">
      <c r="A359" s="5" t="str">
        <f>"0501"</f>
        <v>0501</v>
      </c>
      <c r="B359" s="5" t="str">
        <f>"2405001227"</f>
        <v>2405001227</v>
      </c>
      <c r="C359" s="5">
        <v>68.89</v>
      </c>
    </row>
    <row r="360" spans="1:3">
      <c r="A360" s="5" t="str">
        <f>"0505"</f>
        <v>0505</v>
      </c>
      <c r="B360" s="5" t="str">
        <f>"2405001228"</f>
        <v>2405001228</v>
      </c>
      <c r="C360" s="5">
        <v>0</v>
      </c>
    </row>
    <row r="361" spans="1:3">
      <c r="A361" s="5" t="str">
        <f>"0502"</f>
        <v>0502</v>
      </c>
      <c r="B361" s="5" t="str">
        <f>"2405001229"</f>
        <v>2405001229</v>
      </c>
      <c r="C361" s="5">
        <v>0</v>
      </c>
    </row>
    <row r="362" spans="1:3">
      <c r="A362" s="5" t="str">
        <f>"0505"</f>
        <v>0505</v>
      </c>
      <c r="B362" s="5" t="str">
        <f>"2405001230"</f>
        <v>2405001230</v>
      </c>
      <c r="C362" s="5">
        <v>55.81</v>
      </c>
    </row>
    <row r="363" spans="1:3">
      <c r="A363" s="5" t="str">
        <f>"0505"</f>
        <v>0505</v>
      </c>
      <c r="B363" s="5" t="str">
        <f>"2405001301"</f>
        <v>2405001301</v>
      </c>
      <c r="C363" s="5">
        <v>0</v>
      </c>
    </row>
    <row r="364" spans="1:3">
      <c r="A364" s="5" t="str">
        <f>"0505"</f>
        <v>0505</v>
      </c>
      <c r="B364" s="5" t="str">
        <f>"2405001302"</f>
        <v>2405001302</v>
      </c>
      <c r="C364" s="5">
        <v>0</v>
      </c>
    </row>
    <row r="365" spans="1:3">
      <c r="A365" s="5" t="str">
        <f>"0505"</f>
        <v>0505</v>
      </c>
      <c r="B365" s="5" t="str">
        <f>"2405001303"</f>
        <v>2405001303</v>
      </c>
      <c r="C365" s="5">
        <v>66</v>
      </c>
    </row>
    <row r="366" spans="1:3">
      <c r="A366" s="5" t="str">
        <f>"0504"</f>
        <v>0504</v>
      </c>
      <c r="B366" s="5" t="str">
        <f>"2405001304"</f>
        <v>2405001304</v>
      </c>
      <c r="C366" s="5">
        <v>0</v>
      </c>
    </row>
    <row r="367" spans="1:3">
      <c r="A367" s="5" t="str">
        <f>"0502"</f>
        <v>0502</v>
      </c>
      <c r="B367" s="5" t="str">
        <f>"2405001305"</f>
        <v>2405001305</v>
      </c>
      <c r="C367" s="5">
        <v>0</v>
      </c>
    </row>
    <row r="368" spans="1:3">
      <c r="A368" s="5" t="str">
        <f>"0501"</f>
        <v>0501</v>
      </c>
      <c r="B368" s="5" t="str">
        <f>"2405001306"</f>
        <v>2405001306</v>
      </c>
      <c r="C368" s="5">
        <v>46.81</v>
      </c>
    </row>
    <row r="369" spans="1:3">
      <c r="A369" s="5" t="str">
        <f>"0502"</f>
        <v>0502</v>
      </c>
      <c r="B369" s="5" t="str">
        <f>"2405001307"</f>
        <v>2405001307</v>
      </c>
      <c r="C369" s="5">
        <v>65.52</v>
      </c>
    </row>
    <row r="370" spans="1:3">
      <c r="A370" s="5" t="str">
        <f>"0503"</f>
        <v>0503</v>
      </c>
      <c r="B370" s="5" t="str">
        <f>"2405001308"</f>
        <v>2405001308</v>
      </c>
      <c r="C370" s="5">
        <v>55.73</v>
      </c>
    </row>
    <row r="371" spans="1:3">
      <c r="A371" s="5" t="str">
        <f>"0505"</f>
        <v>0505</v>
      </c>
      <c r="B371" s="5" t="str">
        <f>"2405001309"</f>
        <v>2405001309</v>
      </c>
      <c r="C371" s="5">
        <v>0</v>
      </c>
    </row>
    <row r="372" spans="1:3">
      <c r="A372" s="5" t="str">
        <f>"0502"</f>
        <v>0502</v>
      </c>
      <c r="B372" s="5" t="str">
        <f>"2405001310"</f>
        <v>2405001310</v>
      </c>
      <c r="C372" s="5">
        <v>0</v>
      </c>
    </row>
    <row r="373" spans="1:3">
      <c r="A373" s="5" t="str">
        <f>"0502"</f>
        <v>0502</v>
      </c>
      <c r="B373" s="5" t="str">
        <f>"2405001311"</f>
        <v>2405001311</v>
      </c>
      <c r="C373" s="5">
        <v>0</v>
      </c>
    </row>
    <row r="374" spans="1:3">
      <c r="A374" s="5" t="str">
        <f>"0505"</f>
        <v>0505</v>
      </c>
      <c r="B374" s="5" t="str">
        <f>"2405001312"</f>
        <v>2405001312</v>
      </c>
      <c r="C374" s="5">
        <v>66.88</v>
      </c>
    </row>
    <row r="375" spans="1:3">
      <c r="A375" s="5" t="str">
        <f>"0503"</f>
        <v>0503</v>
      </c>
      <c r="B375" s="5" t="str">
        <f>"2405001313"</f>
        <v>2405001313</v>
      </c>
      <c r="C375" s="5">
        <v>58.13</v>
      </c>
    </row>
    <row r="376" spans="1:3">
      <c r="A376" s="5" t="str">
        <f>"0505"</f>
        <v>0505</v>
      </c>
      <c r="B376" s="5" t="str">
        <f>"2405001314"</f>
        <v>2405001314</v>
      </c>
      <c r="C376" s="5">
        <v>0</v>
      </c>
    </row>
    <row r="377" spans="1:3">
      <c r="A377" s="5" t="str">
        <f>"0502"</f>
        <v>0502</v>
      </c>
      <c r="B377" s="5" t="str">
        <f>"2405001315"</f>
        <v>2405001315</v>
      </c>
      <c r="C377" s="5">
        <v>70.65</v>
      </c>
    </row>
    <row r="378" spans="1:3">
      <c r="A378" s="5" t="str">
        <f>"0501"</f>
        <v>0501</v>
      </c>
      <c r="B378" s="5" t="str">
        <f>"2405001316"</f>
        <v>2405001316</v>
      </c>
      <c r="C378" s="5">
        <v>0</v>
      </c>
    </row>
    <row r="379" spans="1:3">
      <c r="A379" s="5" t="str">
        <f>"0502"</f>
        <v>0502</v>
      </c>
      <c r="B379" s="5" t="str">
        <f>"2405001317"</f>
        <v>2405001317</v>
      </c>
      <c r="C379" s="5">
        <v>0</v>
      </c>
    </row>
    <row r="380" spans="1:3">
      <c r="A380" s="5" t="str">
        <f>"0505"</f>
        <v>0505</v>
      </c>
      <c r="B380" s="5" t="str">
        <f>"2405001318"</f>
        <v>2405001318</v>
      </c>
      <c r="C380" s="5">
        <v>64.59</v>
      </c>
    </row>
    <row r="381" spans="1:3">
      <c r="A381" s="5" t="str">
        <f>"0505"</f>
        <v>0505</v>
      </c>
      <c r="B381" s="5" t="str">
        <f>"2405001319"</f>
        <v>2405001319</v>
      </c>
      <c r="C381" s="5">
        <v>0</v>
      </c>
    </row>
    <row r="382" spans="1:3">
      <c r="A382" s="5" t="str">
        <f>"0504"</f>
        <v>0504</v>
      </c>
      <c r="B382" s="5" t="str">
        <f>"2405001320"</f>
        <v>2405001320</v>
      </c>
      <c r="C382" s="5">
        <v>0</v>
      </c>
    </row>
    <row r="383" spans="1:3">
      <c r="A383" s="5" t="str">
        <f>"0501"</f>
        <v>0501</v>
      </c>
      <c r="B383" s="5" t="str">
        <f>"2405001321"</f>
        <v>2405001321</v>
      </c>
      <c r="C383" s="5">
        <v>66.72</v>
      </c>
    </row>
    <row r="384" spans="1:3">
      <c r="A384" s="5" t="str">
        <f>"0501"</f>
        <v>0501</v>
      </c>
      <c r="B384" s="5" t="str">
        <f>"2405001322"</f>
        <v>2405001322</v>
      </c>
      <c r="C384" s="5">
        <v>69.59</v>
      </c>
    </row>
    <row r="385" spans="1:3">
      <c r="A385" s="5" t="str">
        <f>"0502"</f>
        <v>0502</v>
      </c>
      <c r="B385" s="5" t="str">
        <f>"2405001323"</f>
        <v>2405001323</v>
      </c>
      <c r="C385" s="5">
        <v>54.28</v>
      </c>
    </row>
    <row r="386" spans="1:3">
      <c r="A386" s="5" t="str">
        <f>"0505"</f>
        <v>0505</v>
      </c>
      <c r="B386" s="5" t="str">
        <f>"2405001324"</f>
        <v>2405001324</v>
      </c>
      <c r="C386" s="5">
        <v>63.37</v>
      </c>
    </row>
    <row r="387" spans="1:3">
      <c r="A387" s="5" t="str">
        <f>"0503"</f>
        <v>0503</v>
      </c>
      <c r="B387" s="5" t="str">
        <f>"2405001325"</f>
        <v>2405001325</v>
      </c>
      <c r="C387" s="5">
        <v>0</v>
      </c>
    </row>
    <row r="388" spans="1:3">
      <c r="A388" s="5" t="str">
        <f>"0503"</f>
        <v>0503</v>
      </c>
      <c r="B388" s="5" t="str">
        <f>"2405001326"</f>
        <v>2405001326</v>
      </c>
      <c r="C388" s="5">
        <v>0</v>
      </c>
    </row>
    <row r="389" spans="1:3">
      <c r="A389" s="5" t="str">
        <f>"0501"</f>
        <v>0501</v>
      </c>
      <c r="B389" s="5" t="str">
        <f>"2405001327"</f>
        <v>2405001327</v>
      </c>
      <c r="C389" s="5">
        <v>0</v>
      </c>
    </row>
    <row r="390" spans="1:3">
      <c r="A390" s="5" t="str">
        <f>"0505"</f>
        <v>0505</v>
      </c>
      <c r="B390" s="5" t="str">
        <f>"2405001328"</f>
        <v>2405001328</v>
      </c>
      <c r="C390" s="5">
        <v>64.15</v>
      </c>
    </row>
    <row r="391" spans="1:3">
      <c r="A391" s="5" t="str">
        <f>"0505"</f>
        <v>0505</v>
      </c>
      <c r="B391" s="5" t="str">
        <f>"2405001329"</f>
        <v>2405001329</v>
      </c>
      <c r="C391" s="5">
        <v>57.24</v>
      </c>
    </row>
    <row r="392" spans="1:3">
      <c r="A392" s="5" t="str">
        <f>"0503"</f>
        <v>0503</v>
      </c>
      <c r="B392" s="5" t="str">
        <f>"2405001330"</f>
        <v>2405001330</v>
      </c>
      <c r="C392" s="5">
        <v>42.24</v>
      </c>
    </row>
    <row r="393" spans="1:3">
      <c r="A393" s="5" t="str">
        <f>"0505"</f>
        <v>0505</v>
      </c>
      <c r="B393" s="5" t="str">
        <f>"2405001401"</f>
        <v>2405001401</v>
      </c>
      <c r="C393" s="5">
        <v>68.06</v>
      </c>
    </row>
    <row r="394" spans="1:3">
      <c r="A394" s="5" t="str">
        <f>"0503"</f>
        <v>0503</v>
      </c>
      <c r="B394" s="5" t="str">
        <f>"2405001402"</f>
        <v>2405001402</v>
      </c>
      <c r="C394" s="5">
        <v>68.25</v>
      </c>
    </row>
    <row r="395" spans="1:3">
      <c r="A395" s="5" t="str">
        <f>"0501"</f>
        <v>0501</v>
      </c>
      <c r="B395" s="5" t="str">
        <f>"2405001403"</f>
        <v>2405001403</v>
      </c>
      <c r="C395" s="5">
        <v>62.64</v>
      </c>
    </row>
    <row r="396" spans="1:3">
      <c r="A396" s="5" t="str">
        <f>"0501"</f>
        <v>0501</v>
      </c>
      <c r="B396" s="5" t="str">
        <f>"2405001404"</f>
        <v>2405001404</v>
      </c>
      <c r="C396" s="5">
        <v>0</v>
      </c>
    </row>
    <row r="397" spans="1:3">
      <c r="A397" s="5" t="str">
        <f>"0503"</f>
        <v>0503</v>
      </c>
      <c r="B397" s="5" t="str">
        <f>"2405001405"</f>
        <v>2405001405</v>
      </c>
      <c r="C397" s="5">
        <v>56.53</v>
      </c>
    </row>
    <row r="398" spans="1:3">
      <c r="A398" s="5" t="str">
        <f>"0505"</f>
        <v>0505</v>
      </c>
      <c r="B398" s="5" t="str">
        <f>"2405001406"</f>
        <v>2405001406</v>
      </c>
      <c r="C398" s="5">
        <v>0</v>
      </c>
    </row>
    <row r="399" spans="1:3">
      <c r="A399" s="5" t="str">
        <f>"0503"</f>
        <v>0503</v>
      </c>
      <c r="B399" s="5" t="str">
        <f>"2405001407"</f>
        <v>2405001407</v>
      </c>
      <c r="C399" s="5">
        <v>45.7</v>
      </c>
    </row>
    <row r="400" spans="1:3">
      <c r="A400" s="5" t="str">
        <f>"0505"</f>
        <v>0505</v>
      </c>
      <c r="B400" s="5" t="str">
        <f>"2405001408"</f>
        <v>2405001408</v>
      </c>
      <c r="C400" s="5">
        <v>54.25</v>
      </c>
    </row>
    <row r="401" spans="1:3">
      <c r="A401" s="5" t="str">
        <f>"0503"</f>
        <v>0503</v>
      </c>
      <c r="B401" s="5" t="str">
        <f>"2405001409"</f>
        <v>2405001409</v>
      </c>
      <c r="C401" s="5">
        <v>70.09</v>
      </c>
    </row>
    <row r="402" spans="1:3">
      <c r="A402" s="5" t="str">
        <f>"0505"</f>
        <v>0505</v>
      </c>
      <c r="B402" s="5" t="str">
        <f>"2405001410"</f>
        <v>2405001410</v>
      </c>
      <c r="C402" s="5">
        <v>64.09</v>
      </c>
    </row>
    <row r="403" spans="1:3">
      <c r="A403" s="5" t="str">
        <f>"0503"</f>
        <v>0503</v>
      </c>
      <c r="B403" s="5" t="str">
        <f>"2405001411"</f>
        <v>2405001411</v>
      </c>
      <c r="C403" s="5">
        <v>0</v>
      </c>
    </row>
    <row r="404" spans="1:3">
      <c r="A404" s="5" t="str">
        <f>"0505"</f>
        <v>0505</v>
      </c>
      <c r="B404" s="5" t="str">
        <f>"2405001412"</f>
        <v>2405001412</v>
      </c>
      <c r="C404" s="5">
        <v>63.09</v>
      </c>
    </row>
    <row r="405" spans="1:3">
      <c r="A405" s="5" t="str">
        <f>"0505"</f>
        <v>0505</v>
      </c>
      <c r="B405" s="5" t="str">
        <f>"2405001413"</f>
        <v>2405001413</v>
      </c>
      <c r="C405" s="5">
        <v>53.39</v>
      </c>
    </row>
    <row r="406" spans="1:3">
      <c r="A406" s="5" t="str">
        <f>"0505"</f>
        <v>0505</v>
      </c>
      <c r="B406" s="5" t="str">
        <f>"2405001414"</f>
        <v>2405001414</v>
      </c>
      <c r="C406" s="5">
        <v>60.52</v>
      </c>
    </row>
    <row r="407" spans="1:3">
      <c r="A407" s="5" t="str">
        <f>"0502"</f>
        <v>0502</v>
      </c>
      <c r="B407" s="5" t="str">
        <f>"2405001415"</f>
        <v>2405001415</v>
      </c>
      <c r="C407" s="5">
        <v>0</v>
      </c>
    </row>
    <row r="408" spans="1:3">
      <c r="A408" s="5" t="str">
        <f>"0505"</f>
        <v>0505</v>
      </c>
      <c r="B408" s="5" t="str">
        <f>"2405001416"</f>
        <v>2405001416</v>
      </c>
      <c r="C408" s="5">
        <v>71.9</v>
      </c>
    </row>
    <row r="409" spans="1:3">
      <c r="A409" s="5" t="str">
        <f>"0505"</f>
        <v>0505</v>
      </c>
      <c r="B409" s="5" t="str">
        <f>"2405001417"</f>
        <v>2405001417</v>
      </c>
      <c r="C409" s="5">
        <v>0</v>
      </c>
    </row>
    <row r="410" spans="1:3">
      <c r="A410" s="5" t="str">
        <f>"0505"</f>
        <v>0505</v>
      </c>
      <c r="B410" s="5" t="str">
        <f>"2405001418"</f>
        <v>2405001418</v>
      </c>
      <c r="C410" s="5">
        <v>66.01</v>
      </c>
    </row>
    <row r="411" spans="1:3">
      <c r="A411" s="5" t="str">
        <f>"0501"</f>
        <v>0501</v>
      </c>
      <c r="B411" s="5" t="str">
        <f>"2405001419"</f>
        <v>2405001419</v>
      </c>
      <c r="C411" s="5">
        <v>0</v>
      </c>
    </row>
    <row r="412" spans="1:3">
      <c r="A412" s="5" t="str">
        <f>"0503"</f>
        <v>0503</v>
      </c>
      <c r="B412" s="5" t="str">
        <f>"2405001420"</f>
        <v>2405001420</v>
      </c>
      <c r="C412" s="5">
        <v>60.61</v>
      </c>
    </row>
    <row r="413" spans="1:3">
      <c r="A413" s="5" t="str">
        <f>"0503"</f>
        <v>0503</v>
      </c>
      <c r="B413" s="5" t="str">
        <f>"2405001421"</f>
        <v>2405001421</v>
      </c>
      <c r="C413" s="5">
        <v>0</v>
      </c>
    </row>
    <row r="414" spans="1:3">
      <c r="A414" s="5" t="str">
        <f>"0505"</f>
        <v>0505</v>
      </c>
      <c r="B414" s="5" t="str">
        <f>"2405001422"</f>
        <v>2405001422</v>
      </c>
      <c r="C414" s="5">
        <v>0</v>
      </c>
    </row>
    <row r="415" spans="1:3">
      <c r="A415" s="5" t="str">
        <f>"0505"</f>
        <v>0505</v>
      </c>
      <c r="B415" s="5" t="str">
        <f>"2405001423"</f>
        <v>2405001423</v>
      </c>
      <c r="C415" s="5">
        <v>71.9</v>
      </c>
    </row>
    <row r="416" spans="1:3">
      <c r="A416" s="5" t="str">
        <f>"0505"</f>
        <v>0505</v>
      </c>
      <c r="B416" s="5" t="str">
        <f>"2405001424"</f>
        <v>2405001424</v>
      </c>
      <c r="C416" s="5">
        <v>55.98</v>
      </c>
    </row>
    <row r="417" spans="1:3">
      <c r="A417" s="5" t="str">
        <f>"0502"</f>
        <v>0502</v>
      </c>
      <c r="B417" s="5" t="str">
        <f>"2405001425"</f>
        <v>2405001425</v>
      </c>
      <c r="C417" s="5">
        <v>56.82</v>
      </c>
    </row>
    <row r="418" spans="1:3">
      <c r="A418" s="5" t="str">
        <f>"0505"</f>
        <v>0505</v>
      </c>
      <c r="B418" s="5" t="str">
        <f>"2405001426"</f>
        <v>2405001426</v>
      </c>
      <c r="C418" s="5">
        <v>0</v>
      </c>
    </row>
    <row r="419" spans="1:3">
      <c r="A419" s="5" t="str">
        <f>"0503"</f>
        <v>0503</v>
      </c>
      <c r="B419" s="5" t="str">
        <f>"2405001427"</f>
        <v>2405001427</v>
      </c>
      <c r="C419" s="5">
        <v>0</v>
      </c>
    </row>
    <row r="420" spans="1:3">
      <c r="A420" s="5" t="str">
        <f>"0503"</f>
        <v>0503</v>
      </c>
      <c r="B420" s="5" t="str">
        <f>"2405001428"</f>
        <v>2405001428</v>
      </c>
      <c r="C420" s="5">
        <v>60.81</v>
      </c>
    </row>
    <row r="421" spans="1:3">
      <c r="A421" s="5" t="str">
        <f>"0505"</f>
        <v>0505</v>
      </c>
      <c r="B421" s="5" t="str">
        <f>"2405001429"</f>
        <v>2405001429</v>
      </c>
      <c r="C421" s="5">
        <v>0</v>
      </c>
    </row>
    <row r="422" spans="1:3">
      <c r="A422" s="5" t="str">
        <f>"0505"</f>
        <v>0505</v>
      </c>
      <c r="B422" s="5" t="str">
        <f>"2405001430"</f>
        <v>2405001430</v>
      </c>
      <c r="C422" s="5">
        <v>69.43</v>
      </c>
    </row>
    <row r="423" spans="1:3">
      <c r="A423" s="5" t="str">
        <f>"0502"</f>
        <v>0502</v>
      </c>
      <c r="B423" s="5" t="str">
        <f>"2405001501"</f>
        <v>2405001501</v>
      </c>
      <c r="C423" s="5">
        <v>0</v>
      </c>
    </row>
    <row r="424" spans="1:3">
      <c r="A424" s="5" t="str">
        <f>"0505"</f>
        <v>0505</v>
      </c>
      <c r="B424" s="5" t="str">
        <f>"2405001502"</f>
        <v>2405001502</v>
      </c>
      <c r="C424" s="5">
        <v>64.18</v>
      </c>
    </row>
    <row r="425" spans="1:3">
      <c r="A425" s="5" t="str">
        <f>"0505"</f>
        <v>0505</v>
      </c>
      <c r="B425" s="5" t="str">
        <f>"2405001503"</f>
        <v>2405001503</v>
      </c>
      <c r="C425" s="5">
        <v>61.04</v>
      </c>
    </row>
    <row r="426" spans="1:3">
      <c r="A426" s="5" t="str">
        <f>"0505"</f>
        <v>0505</v>
      </c>
      <c r="B426" s="5" t="str">
        <f>"2405001504"</f>
        <v>2405001504</v>
      </c>
      <c r="C426" s="5">
        <v>0</v>
      </c>
    </row>
    <row r="427" spans="1:3">
      <c r="A427" s="5" t="str">
        <f>"0505"</f>
        <v>0505</v>
      </c>
      <c r="B427" s="5" t="str">
        <f>"2405001505"</f>
        <v>2405001505</v>
      </c>
      <c r="C427" s="5">
        <v>0</v>
      </c>
    </row>
    <row r="428" spans="1:3">
      <c r="A428" s="5" t="str">
        <f>"0501"</f>
        <v>0501</v>
      </c>
      <c r="B428" s="5" t="str">
        <f>"2405001506"</f>
        <v>2405001506</v>
      </c>
      <c r="C428" s="5">
        <v>0</v>
      </c>
    </row>
    <row r="429" spans="1:3">
      <c r="A429" s="5" t="str">
        <f>"0505"</f>
        <v>0505</v>
      </c>
      <c r="B429" s="5" t="str">
        <f>"2405001507"</f>
        <v>2405001507</v>
      </c>
      <c r="C429" s="5">
        <v>0</v>
      </c>
    </row>
    <row r="430" spans="1:3">
      <c r="A430" s="5" t="str">
        <f>"0503"</f>
        <v>0503</v>
      </c>
      <c r="B430" s="5" t="str">
        <f>"2405001508"</f>
        <v>2405001508</v>
      </c>
      <c r="C430" s="5">
        <v>59</v>
      </c>
    </row>
    <row r="431" spans="1:3">
      <c r="A431" s="5" t="str">
        <f>"0502"</f>
        <v>0502</v>
      </c>
      <c r="B431" s="5" t="str">
        <f>"2405001509"</f>
        <v>2405001509</v>
      </c>
      <c r="C431" s="5">
        <v>66.26</v>
      </c>
    </row>
    <row r="432" spans="1:3">
      <c r="A432" s="5" t="str">
        <f>"0505"</f>
        <v>0505</v>
      </c>
      <c r="B432" s="5" t="str">
        <f>"2405001510"</f>
        <v>2405001510</v>
      </c>
      <c r="C432" s="5">
        <v>56.13</v>
      </c>
    </row>
    <row r="433" spans="1:3">
      <c r="A433" s="5" t="str">
        <f>"0505"</f>
        <v>0505</v>
      </c>
      <c r="B433" s="5" t="str">
        <f>"2405001511"</f>
        <v>2405001511</v>
      </c>
      <c r="C433" s="5">
        <v>0</v>
      </c>
    </row>
    <row r="434" spans="1:3">
      <c r="A434" s="5" t="str">
        <f>"0502"</f>
        <v>0502</v>
      </c>
      <c r="B434" s="5" t="str">
        <f>"2405001512"</f>
        <v>2405001512</v>
      </c>
      <c r="C434" s="5">
        <v>0</v>
      </c>
    </row>
    <row r="435" spans="1:3">
      <c r="A435" s="5" t="str">
        <f>"0503"</f>
        <v>0503</v>
      </c>
      <c r="B435" s="5" t="str">
        <f>"2405001513"</f>
        <v>2405001513</v>
      </c>
      <c r="C435" s="5">
        <v>0</v>
      </c>
    </row>
    <row r="436" spans="1:3">
      <c r="A436" s="5" t="str">
        <f>"0503"</f>
        <v>0503</v>
      </c>
      <c r="B436" s="5" t="str">
        <f>"2405001514"</f>
        <v>2405001514</v>
      </c>
      <c r="C436" s="5">
        <v>59.5</v>
      </c>
    </row>
    <row r="437" spans="1:3">
      <c r="A437" s="5" t="str">
        <f>"0503"</f>
        <v>0503</v>
      </c>
      <c r="B437" s="5" t="str">
        <f>"2405001515"</f>
        <v>2405001515</v>
      </c>
      <c r="C437" s="5">
        <v>60.54</v>
      </c>
    </row>
    <row r="438" spans="1:3">
      <c r="A438" s="5" t="str">
        <f>"0505"</f>
        <v>0505</v>
      </c>
      <c r="B438" s="5" t="str">
        <f>"2405001516"</f>
        <v>2405001516</v>
      </c>
      <c r="C438" s="5">
        <v>63.5</v>
      </c>
    </row>
    <row r="439" spans="1:3">
      <c r="A439" s="5" t="str">
        <f>"0505"</f>
        <v>0505</v>
      </c>
      <c r="B439" s="5" t="str">
        <f>"2405001517"</f>
        <v>2405001517</v>
      </c>
      <c r="C439" s="5">
        <v>64.74</v>
      </c>
    </row>
    <row r="440" spans="1:3">
      <c r="A440" s="5" t="str">
        <f>"0503"</f>
        <v>0503</v>
      </c>
      <c r="B440" s="5" t="str">
        <f>"2405001518"</f>
        <v>2405001518</v>
      </c>
      <c r="C440" s="5">
        <v>69.31</v>
      </c>
    </row>
    <row r="441" spans="1:3">
      <c r="A441" s="5" t="str">
        <f>"0505"</f>
        <v>0505</v>
      </c>
      <c r="B441" s="5" t="str">
        <f>"2405001519"</f>
        <v>2405001519</v>
      </c>
      <c r="C441" s="5">
        <v>53.31</v>
      </c>
    </row>
    <row r="442" spans="1:3">
      <c r="A442" s="5" t="str">
        <f>"0504"</f>
        <v>0504</v>
      </c>
      <c r="B442" s="5" t="str">
        <f>"2405001520"</f>
        <v>2405001520</v>
      </c>
      <c r="C442" s="5">
        <v>51.51</v>
      </c>
    </row>
    <row r="443" spans="1:3">
      <c r="A443" s="5" t="str">
        <f t="shared" ref="A443:A452" si="4">"0505"</f>
        <v>0505</v>
      </c>
      <c r="B443" s="5" t="str">
        <f>"2405001521"</f>
        <v>2405001521</v>
      </c>
      <c r="C443" s="5">
        <v>44.16</v>
      </c>
    </row>
    <row r="444" spans="1:3">
      <c r="A444" s="5" t="str">
        <f t="shared" si="4"/>
        <v>0505</v>
      </c>
      <c r="B444" s="5" t="str">
        <f>"2405001522"</f>
        <v>2405001522</v>
      </c>
      <c r="C444" s="5">
        <v>0</v>
      </c>
    </row>
    <row r="445" spans="1:3">
      <c r="A445" s="5" t="str">
        <f t="shared" si="4"/>
        <v>0505</v>
      </c>
      <c r="B445" s="5" t="str">
        <f>"2405001523"</f>
        <v>2405001523</v>
      </c>
      <c r="C445" s="5">
        <v>0</v>
      </c>
    </row>
    <row r="446" spans="1:3">
      <c r="A446" s="5" t="str">
        <f t="shared" si="4"/>
        <v>0505</v>
      </c>
      <c r="B446" s="5" t="str">
        <f>"2405001524"</f>
        <v>2405001524</v>
      </c>
      <c r="C446" s="5">
        <v>72.73</v>
      </c>
    </row>
    <row r="447" spans="1:3">
      <c r="A447" s="5" t="str">
        <f t="shared" si="4"/>
        <v>0505</v>
      </c>
      <c r="B447" s="5" t="str">
        <f>"2405001525"</f>
        <v>2405001525</v>
      </c>
      <c r="C447" s="5">
        <v>56.74</v>
      </c>
    </row>
    <row r="448" spans="1:3">
      <c r="A448" s="5" t="str">
        <f t="shared" si="4"/>
        <v>0505</v>
      </c>
      <c r="B448" s="5" t="str">
        <f>"2405001526"</f>
        <v>2405001526</v>
      </c>
      <c r="C448" s="5">
        <v>0</v>
      </c>
    </row>
    <row r="449" spans="1:3">
      <c r="A449" s="5" t="str">
        <f t="shared" si="4"/>
        <v>0505</v>
      </c>
      <c r="B449" s="5" t="str">
        <f>"2405001527"</f>
        <v>2405001527</v>
      </c>
      <c r="C449" s="5">
        <v>0</v>
      </c>
    </row>
    <row r="450" spans="1:3">
      <c r="A450" s="5" t="str">
        <f t="shared" si="4"/>
        <v>0505</v>
      </c>
      <c r="B450" s="5" t="str">
        <f>"2405001528"</f>
        <v>2405001528</v>
      </c>
      <c r="C450" s="5">
        <v>55.31</v>
      </c>
    </row>
    <row r="451" spans="1:3">
      <c r="A451" s="5" t="str">
        <f t="shared" si="4"/>
        <v>0505</v>
      </c>
      <c r="B451" s="5" t="str">
        <f>"2405001529"</f>
        <v>2405001529</v>
      </c>
      <c r="C451" s="5">
        <v>75.73</v>
      </c>
    </row>
    <row r="452" spans="1:3">
      <c r="A452" s="5" t="str">
        <f t="shared" si="4"/>
        <v>0505</v>
      </c>
      <c r="B452" s="5" t="str">
        <f>"2405001530"</f>
        <v>2405001530</v>
      </c>
      <c r="C452" s="5">
        <v>0</v>
      </c>
    </row>
    <row r="453" spans="1:3">
      <c r="A453" s="5" t="str">
        <f>"0501"</f>
        <v>0501</v>
      </c>
      <c r="B453" s="5" t="str">
        <f>"2405001601"</f>
        <v>2405001601</v>
      </c>
      <c r="C453" s="5">
        <v>65.18</v>
      </c>
    </row>
    <row r="454" spans="1:3">
      <c r="A454" s="5" t="str">
        <f>"0501"</f>
        <v>0501</v>
      </c>
      <c r="B454" s="5" t="str">
        <f>"2405001602"</f>
        <v>2405001602</v>
      </c>
      <c r="C454" s="5">
        <v>0</v>
      </c>
    </row>
    <row r="455" spans="1:3">
      <c r="A455" s="5" t="str">
        <f>"0505"</f>
        <v>0505</v>
      </c>
      <c r="B455" s="5" t="str">
        <f>"2405001603"</f>
        <v>2405001603</v>
      </c>
      <c r="C455" s="5">
        <v>57.39</v>
      </c>
    </row>
    <row r="456" spans="1:3">
      <c r="A456" s="5" t="str">
        <f>"0504"</f>
        <v>0504</v>
      </c>
      <c r="B456" s="5" t="str">
        <f>"2405001604"</f>
        <v>2405001604</v>
      </c>
      <c r="C456" s="5">
        <v>52.3</v>
      </c>
    </row>
    <row r="457" spans="1:3">
      <c r="A457" s="5" t="str">
        <f>"0505"</f>
        <v>0505</v>
      </c>
      <c r="B457" s="5" t="str">
        <f>"2405001605"</f>
        <v>2405001605</v>
      </c>
      <c r="C457" s="5">
        <v>67.95</v>
      </c>
    </row>
    <row r="458" spans="1:3">
      <c r="A458" s="5" t="str">
        <f>"0505"</f>
        <v>0505</v>
      </c>
      <c r="B458" s="5" t="str">
        <f>"2405001606"</f>
        <v>2405001606</v>
      </c>
      <c r="C458" s="5">
        <v>0</v>
      </c>
    </row>
    <row r="459" spans="1:3">
      <c r="A459" s="5" t="str">
        <f>"0505"</f>
        <v>0505</v>
      </c>
      <c r="B459" s="5" t="str">
        <f>"2405001607"</f>
        <v>2405001607</v>
      </c>
      <c r="C459" s="5">
        <v>0</v>
      </c>
    </row>
    <row r="460" spans="1:3">
      <c r="A460" s="5" t="str">
        <f>"0501"</f>
        <v>0501</v>
      </c>
      <c r="B460" s="5" t="str">
        <f>"2405001608"</f>
        <v>2405001608</v>
      </c>
      <c r="C460" s="5">
        <v>63.48</v>
      </c>
    </row>
    <row r="461" spans="1:3">
      <c r="A461" s="5" t="str">
        <f>"0501"</f>
        <v>0501</v>
      </c>
      <c r="B461" s="5" t="str">
        <f>"2405001609"</f>
        <v>2405001609</v>
      </c>
      <c r="C461" s="5">
        <v>67.66</v>
      </c>
    </row>
    <row r="462" spans="1:3">
      <c r="A462" s="5" t="str">
        <f>"0504"</f>
        <v>0504</v>
      </c>
      <c r="B462" s="5" t="str">
        <f>"2405001610"</f>
        <v>2405001610</v>
      </c>
      <c r="C462" s="5">
        <v>64.09</v>
      </c>
    </row>
    <row r="463" spans="1:3">
      <c r="A463" s="5" t="str">
        <f>"0505"</f>
        <v>0505</v>
      </c>
      <c r="B463" s="5" t="str">
        <f>"2405001611"</f>
        <v>2405001611</v>
      </c>
      <c r="C463" s="5">
        <v>0</v>
      </c>
    </row>
    <row r="464" spans="1:3">
      <c r="A464" s="5" t="str">
        <f>"0501"</f>
        <v>0501</v>
      </c>
      <c r="B464" s="5" t="str">
        <f>"2405001612"</f>
        <v>2405001612</v>
      </c>
      <c r="C464" s="5">
        <v>0</v>
      </c>
    </row>
    <row r="465" spans="1:3">
      <c r="A465" s="5" t="str">
        <f>"0503"</f>
        <v>0503</v>
      </c>
      <c r="B465" s="5" t="str">
        <f>"2405001613"</f>
        <v>2405001613</v>
      </c>
      <c r="C465" s="5">
        <v>50.87</v>
      </c>
    </row>
    <row r="466" spans="1:3">
      <c r="A466" s="5" t="str">
        <f>"0501"</f>
        <v>0501</v>
      </c>
      <c r="B466" s="5" t="str">
        <f>"2405001614"</f>
        <v>2405001614</v>
      </c>
      <c r="C466" s="5">
        <v>0</v>
      </c>
    </row>
    <row r="467" spans="1:3">
      <c r="A467" s="5" t="str">
        <f>"0501"</f>
        <v>0501</v>
      </c>
      <c r="B467" s="5" t="str">
        <f>"2405001615"</f>
        <v>2405001615</v>
      </c>
      <c r="C467" s="5">
        <v>0</v>
      </c>
    </row>
    <row r="468" spans="1:3">
      <c r="A468" s="5" t="str">
        <f>"0504"</f>
        <v>0504</v>
      </c>
      <c r="B468" s="5" t="str">
        <f>"2405001616"</f>
        <v>2405001616</v>
      </c>
      <c r="C468" s="5">
        <v>52.16</v>
      </c>
    </row>
    <row r="469" spans="1:3">
      <c r="A469" s="5" t="str">
        <f>"0502"</f>
        <v>0502</v>
      </c>
      <c r="B469" s="5" t="str">
        <f>"2405001617"</f>
        <v>2405001617</v>
      </c>
      <c r="C469" s="5">
        <v>43.11</v>
      </c>
    </row>
    <row r="470" spans="1:3">
      <c r="A470" s="5" t="str">
        <f>"0502"</f>
        <v>0502</v>
      </c>
      <c r="B470" s="5" t="str">
        <f>"2405001618"</f>
        <v>2405001618</v>
      </c>
      <c r="C470" s="5">
        <v>0</v>
      </c>
    </row>
    <row r="471" spans="1:3">
      <c r="A471" s="5" t="str">
        <f>"0502"</f>
        <v>0502</v>
      </c>
      <c r="B471" s="5" t="str">
        <f>"2405001619"</f>
        <v>2405001619</v>
      </c>
      <c r="C471" s="5">
        <v>58.32</v>
      </c>
    </row>
    <row r="472" spans="1:3">
      <c r="A472" s="5" t="str">
        <f>"0504"</f>
        <v>0504</v>
      </c>
      <c r="B472" s="5" t="str">
        <f>"2405001620"</f>
        <v>2405001620</v>
      </c>
      <c r="C472" s="5">
        <v>0</v>
      </c>
    </row>
    <row r="473" spans="1:3">
      <c r="A473" s="5" t="str">
        <f>"0505"</f>
        <v>0505</v>
      </c>
      <c r="B473" s="5" t="str">
        <f>"2405001621"</f>
        <v>2405001621</v>
      </c>
      <c r="C473" s="5">
        <v>59.24</v>
      </c>
    </row>
    <row r="474" spans="1:3">
      <c r="A474" s="5" t="str">
        <f>"0505"</f>
        <v>0505</v>
      </c>
      <c r="B474" s="5" t="str">
        <f>"2405001622"</f>
        <v>2405001622</v>
      </c>
      <c r="C474" s="5">
        <v>54.93</v>
      </c>
    </row>
    <row r="475" spans="1:3">
      <c r="A475" s="5" t="str">
        <f>"0505"</f>
        <v>0505</v>
      </c>
      <c r="B475" s="5" t="str">
        <f>"2405001623"</f>
        <v>2405001623</v>
      </c>
      <c r="C475" s="5">
        <v>0</v>
      </c>
    </row>
    <row r="476" spans="1:3">
      <c r="A476" s="5" t="str">
        <f>"0502"</f>
        <v>0502</v>
      </c>
      <c r="B476" s="5" t="str">
        <f>"2405001624"</f>
        <v>2405001624</v>
      </c>
      <c r="C476" s="5">
        <v>58.65</v>
      </c>
    </row>
    <row r="477" spans="1:3">
      <c r="A477" s="5" t="str">
        <f>"0502"</f>
        <v>0502</v>
      </c>
      <c r="B477" s="5" t="str">
        <f>"2405001625"</f>
        <v>2405001625</v>
      </c>
      <c r="C477" s="5">
        <v>62.75</v>
      </c>
    </row>
    <row r="478" spans="1:3">
      <c r="A478" s="5" t="str">
        <f>"0505"</f>
        <v>0505</v>
      </c>
      <c r="B478" s="5" t="str">
        <f>"2405001626"</f>
        <v>2405001626</v>
      </c>
      <c r="C478" s="5">
        <v>43.45</v>
      </c>
    </row>
    <row r="479" spans="1:3">
      <c r="A479" s="5" t="str">
        <f>"0503"</f>
        <v>0503</v>
      </c>
      <c r="B479" s="5" t="str">
        <f>"2405001627"</f>
        <v>2405001627</v>
      </c>
      <c r="C479" s="5">
        <v>73.36</v>
      </c>
    </row>
    <row r="480" spans="1:3">
      <c r="A480" s="5" t="str">
        <f>"0505"</f>
        <v>0505</v>
      </c>
      <c r="B480" s="5" t="str">
        <f>"2405001628"</f>
        <v>2405001628</v>
      </c>
      <c r="C480" s="5">
        <v>74.81</v>
      </c>
    </row>
    <row r="481" spans="1:3">
      <c r="A481" s="5" t="str">
        <f>"0501"</f>
        <v>0501</v>
      </c>
      <c r="B481" s="5" t="str">
        <f>"2405001629"</f>
        <v>2405001629</v>
      </c>
      <c r="C481" s="5">
        <v>0</v>
      </c>
    </row>
    <row r="482" spans="1:3">
      <c r="A482" s="5" t="str">
        <f>"0505"</f>
        <v>0505</v>
      </c>
      <c r="B482" s="5" t="str">
        <f>"2405001630"</f>
        <v>2405001630</v>
      </c>
      <c r="C482" s="5">
        <v>0</v>
      </c>
    </row>
    <row r="483" spans="1:3">
      <c r="A483" s="5" t="str">
        <f>"0505"</f>
        <v>0505</v>
      </c>
      <c r="B483" s="5" t="str">
        <f>"2405001701"</f>
        <v>2405001701</v>
      </c>
      <c r="C483" s="5">
        <v>53.2</v>
      </c>
    </row>
    <row r="484" spans="1:3">
      <c r="A484" s="5" t="str">
        <f>"0504"</f>
        <v>0504</v>
      </c>
      <c r="B484" s="5" t="str">
        <f>"2405001702"</f>
        <v>2405001702</v>
      </c>
      <c r="C484" s="5">
        <v>63.15</v>
      </c>
    </row>
    <row r="485" spans="1:3">
      <c r="A485" s="5" t="str">
        <f>"0501"</f>
        <v>0501</v>
      </c>
      <c r="B485" s="5" t="str">
        <f>"2405001703"</f>
        <v>2405001703</v>
      </c>
      <c r="C485" s="5">
        <v>0</v>
      </c>
    </row>
    <row r="486" spans="1:3">
      <c r="A486" s="5" t="str">
        <f>"0505"</f>
        <v>0505</v>
      </c>
      <c r="B486" s="5" t="str">
        <f>"2405001704"</f>
        <v>2405001704</v>
      </c>
      <c r="C486" s="5">
        <v>0</v>
      </c>
    </row>
    <row r="487" spans="1:3">
      <c r="A487" s="5" t="str">
        <f>"0503"</f>
        <v>0503</v>
      </c>
      <c r="B487" s="5" t="str">
        <f>"2405001705"</f>
        <v>2405001705</v>
      </c>
      <c r="C487" s="5">
        <v>54.97</v>
      </c>
    </row>
    <row r="488" spans="1:3">
      <c r="A488" s="5" t="str">
        <f>"0503"</f>
        <v>0503</v>
      </c>
      <c r="B488" s="5" t="str">
        <f>"2405001706"</f>
        <v>2405001706</v>
      </c>
      <c r="C488" s="5">
        <v>66.31</v>
      </c>
    </row>
    <row r="489" spans="1:3">
      <c r="A489" s="5" t="str">
        <f>"0505"</f>
        <v>0505</v>
      </c>
      <c r="B489" s="5" t="str">
        <f>"2405001707"</f>
        <v>2405001707</v>
      </c>
      <c r="C489" s="5">
        <v>54.25</v>
      </c>
    </row>
    <row r="490" spans="1:3">
      <c r="A490" s="5" t="str">
        <f>"0505"</f>
        <v>0505</v>
      </c>
      <c r="B490" s="5" t="str">
        <f>"2405001708"</f>
        <v>2405001708</v>
      </c>
      <c r="C490" s="5">
        <v>0</v>
      </c>
    </row>
    <row r="491" spans="1:3">
      <c r="A491" s="5" t="str">
        <f>"0501"</f>
        <v>0501</v>
      </c>
      <c r="B491" s="5" t="str">
        <f>"2405001709"</f>
        <v>2405001709</v>
      </c>
      <c r="C491" s="5">
        <v>62.93</v>
      </c>
    </row>
    <row r="492" spans="1:3">
      <c r="A492" s="5" t="str">
        <f>"0505"</f>
        <v>0505</v>
      </c>
      <c r="B492" s="5" t="str">
        <f>"2405001710"</f>
        <v>2405001710</v>
      </c>
      <c r="C492" s="5">
        <v>69.51</v>
      </c>
    </row>
    <row r="493" spans="1:3">
      <c r="A493" s="5" t="str">
        <f>"0505"</f>
        <v>0505</v>
      </c>
      <c r="B493" s="5" t="str">
        <f>"2405001711"</f>
        <v>2405001711</v>
      </c>
      <c r="C493" s="5">
        <v>56.76</v>
      </c>
    </row>
    <row r="494" spans="1:3">
      <c r="A494" s="5" t="str">
        <f>"0505"</f>
        <v>0505</v>
      </c>
      <c r="B494" s="5" t="str">
        <f>"2405001712"</f>
        <v>2405001712</v>
      </c>
      <c r="C494" s="5">
        <v>81.88</v>
      </c>
    </row>
    <row r="495" spans="1:3">
      <c r="A495" s="5" t="str">
        <f>"0503"</f>
        <v>0503</v>
      </c>
      <c r="B495" s="5" t="str">
        <f>"2405001713"</f>
        <v>2405001713</v>
      </c>
      <c r="C495" s="5">
        <v>70.3</v>
      </c>
    </row>
    <row r="496" spans="1:3">
      <c r="A496" s="5" t="str">
        <f>"0505"</f>
        <v>0505</v>
      </c>
      <c r="B496" s="5" t="str">
        <f>"2405001714"</f>
        <v>2405001714</v>
      </c>
      <c r="C496" s="5">
        <v>57.67</v>
      </c>
    </row>
    <row r="497" spans="1:3">
      <c r="A497" s="5" t="str">
        <f>"0505"</f>
        <v>0505</v>
      </c>
      <c r="B497" s="5" t="str">
        <f>"2405001715"</f>
        <v>2405001715</v>
      </c>
      <c r="C497" s="5">
        <v>61.25</v>
      </c>
    </row>
    <row r="498" spans="1:3">
      <c r="A498" s="5" t="str">
        <f>"0505"</f>
        <v>0505</v>
      </c>
      <c r="B498" s="5" t="str">
        <f>"2405001716"</f>
        <v>2405001716</v>
      </c>
      <c r="C498" s="5">
        <v>68.6</v>
      </c>
    </row>
    <row r="499" spans="1:3">
      <c r="A499" s="5" t="str">
        <f>"0502"</f>
        <v>0502</v>
      </c>
      <c r="B499" s="5" t="str">
        <f>"2405001717"</f>
        <v>2405001717</v>
      </c>
      <c r="C499" s="5">
        <v>60.29</v>
      </c>
    </row>
    <row r="500" spans="1:3">
      <c r="A500" s="5" t="str">
        <f>"0504"</f>
        <v>0504</v>
      </c>
      <c r="B500" s="5" t="str">
        <f>"2405001718"</f>
        <v>2405001718</v>
      </c>
      <c r="C500" s="5">
        <v>0</v>
      </c>
    </row>
    <row r="501" spans="1:3">
      <c r="A501" s="5" t="str">
        <f>"0505"</f>
        <v>0505</v>
      </c>
      <c r="B501" s="5" t="str">
        <f>"2405001719"</f>
        <v>2405001719</v>
      </c>
      <c r="C501" s="5">
        <v>0</v>
      </c>
    </row>
    <row r="502" spans="1:3">
      <c r="A502" s="5" t="str">
        <f>"0502"</f>
        <v>0502</v>
      </c>
      <c r="B502" s="5" t="str">
        <f>"2405001720"</f>
        <v>2405001720</v>
      </c>
      <c r="C502" s="5">
        <v>66.66</v>
      </c>
    </row>
    <row r="503" spans="1:3">
      <c r="A503" s="5" t="str">
        <f>"0503"</f>
        <v>0503</v>
      </c>
      <c r="B503" s="5" t="str">
        <f>"2405001721"</f>
        <v>2405001721</v>
      </c>
      <c r="C503" s="5">
        <v>78.8</v>
      </c>
    </row>
    <row r="504" spans="1:3">
      <c r="A504" s="5" t="str">
        <f>"0502"</f>
        <v>0502</v>
      </c>
      <c r="B504" s="5" t="str">
        <f>"2405001722"</f>
        <v>2405001722</v>
      </c>
      <c r="C504" s="5">
        <v>51.33</v>
      </c>
    </row>
    <row r="505" spans="1:3">
      <c r="A505" s="5" t="str">
        <f>"0505"</f>
        <v>0505</v>
      </c>
      <c r="B505" s="5" t="str">
        <f>"2405001723"</f>
        <v>2405001723</v>
      </c>
      <c r="C505" s="5">
        <v>74.81</v>
      </c>
    </row>
    <row r="506" spans="1:3">
      <c r="A506" s="5" t="str">
        <f>"0503"</f>
        <v>0503</v>
      </c>
      <c r="B506" s="5" t="str">
        <f>"2405001724"</f>
        <v>2405001724</v>
      </c>
      <c r="C506" s="5">
        <v>55.3</v>
      </c>
    </row>
    <row r="507" spans="1:3">
      <c r="A507" s="5" t="str">
        <f>"0501"</f>
        <v>0501</v>
      </c>
      <c r="B507" s="5" t="str">
        <f>"2405001725"</f>
        <v>2405001725</v>
      </c>
      <c r="C507" s="5">
        <v>69.08</v>
      </c>
    </row>
    <row r="508" spans="1:3">
      <c r="A508" s="5" t="str">
        <f>"0505"</f>
        <v>0505</v>
      </c>
      <c r="B508" s="5" t="str">
        <f>"2405001726"</f>
        <v>2405001726</v>
      </c>
      <c r="C508" s="5">
        <v>0</v>
      </c>
    </row>
    <row r="509" spans="1:3">
      <c r="A509" s="5" t="str">
        <f>"0505"</f>
        <v>0505</v>
      </c>
      <c r="B509" s="5" t="str">
        <f>"2405001727"</f>
        <v>2405001727</v>
      </c>
      <c r="C509" s="5">
        <v>67.81</v>
      </c>
    </row>
    <row r="510" spans="1:3">
      <c r="A510" s="5" t="str">
        <f>"0501"</f>
        <v>0501</v>
      </c>
      <c r="B510" s="5" t="str">
        <f>"2405001728"</f>
        <v>2405001728</v>
      </c>
      <c r="C510" s="5">
        <v>62.3</v>
      </c>
    </row>
    <row r="511" spans="1:3">
      <c r="A511" s="5" t="str">
        <f>"0502"</f>
        <v>0502</v>
      </c>
      <c r="B511" s="5" t="str">
        <f>"2405001729"</f>
        <v>2405001729</v>
      </c>
      <c r="C511" s="5">
        <v>63.47</v>
      </c>
    </row>
    <row r="512" spans="1:3">
      <c r="A512" s="5" t="str">
        <f>"0502"</f>
        <v>0502</v>
      </c>
      <c r="B512" s="5" t="str">
        <f>"2405001730"</f>
        <v>2405001730</v>
      </c>
      <c r="C512" s="5">
        <v>54.29</v>
      </c>
    </row>
    <row r="513" spans="1:3">
      <c r="A513" s="5" t="str">
        <f>"0505"</f>
        <v>0505</v>
      </c>
      <c r="B513" s="5" t="str">
        <f>"2405001801"</f>
        <v>2405001801</v>
      </c>
      <c r="C513" s="5">
        <v>0</v>
      </c>
    </row>
    <row r="514" spans="1:3">
      <c r="A514" s="5" t="str">
        <f>"0502"</f>
        <v>0502</v>
      </c>
      <c r="B514" s="5" t="str">
        <f>"2405001802"</f>
        <v>2405001802</v>
      </c>
      <c r="C514" s="5">
        <v>0</v>
      </c>
    </row>
    <row r="515" spans="1:3">
      <c r="A515" s="5" t="str">
        <f>"0502"</f>
        <v>0502</v>
      </c>
      <c r="B515" s="5" t="str">
        <f>"2405001803"</f>
        <v>2405001803</v>
      </c>
      <c r="C515" s="5">
        <v>0</v>
      </c>
    </row>
    <row r="516" spans="1:3">
      <c r="A516" s="5" t="str">
        <f>"0501"</f>
        <v>0501</v>
      </c>
      <c r="B516" s="5" t="str">
        <f>"2405001804"</f>
        <v>2405001804</v>
      </c>
      <c r="C516" s="5">
        <v>63.72</v>
      </c>
    </row>
    <row r="517" spans="1:3">
      <c r="A517" s="5" t="str">
        <f>"0503"</f>
        <v>0503</v>
      </c>
      <c r="B517" s="5" t="str">
        <f>"2405001805"</f>
        <v>2405001805</v>
      </c>
      <c r="C517" s="5">
        <v>39.32</v>
      </c>
    </row>
    <row r="518" spans="1:3">
      <c r="A518" s="5" t="str">
        <f>"0505"</f>
        <v>0505</v>
      </c>
      <c r="B518" s="5" t="str">
        <f>"2405001806"</f>
        <v>2405001806</v>
      </c>
      <c r="C518" s="5">
        <v>33.25</v>
      </c>
    </row>
    <row r="519" spans="1:3">
      <c r="A519" s="5" t="str">
        <f>"0505"</f>
        <v>0505</v>
      </c>
      <c r="B519" s="5" t="str">
        <f>"2405001807"</f>
        <v>2405001807</v>
      </c>
      <c r="C519" s="5">
        <v>0</v>
      </c>
    </row>
    <row r="520" spans="1:3">
      <c r="A520" s="5" t="str">
        <f>"0505"</f>
        <v>0505</v>
      </c>
      <c r="B520" s="5" t="str">
        <f>"2405001808"</f>
        <v>2405001808</v>
      </c>
      <c r="C520" s="5">
        <v>50.73</v>
      </c>
    </row>
    <row r="521" spans="1:3">
      <c r="A521" s="5" t="str">
        <f>"0502"</f>
        <v>0502</v>
      </c>
      <c r="B521" s="5" t="str">
        <f>"2405001809"</f>
        <v>2405001809</v>
      </c>
      <c r="C521" s="5">
        <v>63.38</v>
      </c>
    </row>
    <row r="522" spans="1:3">
      <c r="A522" s="5" t="str">
        <f>"0503"</f>
        <v>0503</v>
      </c>
      <c r="B522" s="5" t="str">
        <f>"2405001810"</f>
        <v>2405001810</v>
      </c>
      <c r="C522" s="5">
        <v>0</v>
      </c>
    </row>
    <row r="523" spans="1:3">
      <c r="A523" s="5" t="str">
        <f>"0502"</f>
        <v>0502</v>
      </c>
      <c r="B523" s="5" t="str">
        <f>"2405001811"</f>
        <v>2405001811</v>
      </c>
      <c r="C523" s="5">
        <v>0</v>
      </c>
    </row>
    <row r="524" spans="1:3">
      <c r="A524" s="5" t="str">
        <f>"0503"</f>
        <v>0503</v>
      </c>
      <c r="B524" s="5" t="str">
        <f>"2405001812"</f>
        <v>2405001812</v>
      </c>
      <c r="C524" s="5">
        <v>57.22</v>
      </c>
    </row>
    <row r="525" spans="1:3">
      <c r="A525" s="5" t="str">
        <f>"0503"</f>
        <v>0503</v>
      </c>
      <c r="B525" s="5" t="str">
        <f>"2405001813"</f>
        <v>2405001813</v>
      </c>
      <c r="C525" s="5">
        <v>0</v>
      </c>
    </row>
    <row r="526" spans="1:3">
      <c r="A526" s="5" t="str">
        <f>"0505"</f>
        <v>0505</v>
      </c>
      <c r="B526" s="5" t="str">
        <f>"2405001814"</f>
        <v>2405001814</v>
      </c>
      <c r="C526" s="5">
        <v>0</v>
      </c>
    </row>
    <row r="527" spans="1:3">
      <c r="A527" s="5" t="str">
        <f>"0505"</f>
        <v>0505</v>
      </c>
      <c r="B527" s="5" t="str">
        <f>"2405001815"</f>
        <v>2405001815</v>
      </c>
      <c r="C527" s="5">
        <v>64.76</v>
      </c>
    </row>
    <row r="528" spans="1:3">
      <c r="A528" s="5" t="str">
        <f>"0503"</f>
        <v>0503</v>
      </c>
      <c r="B528" s="5" t="str">
        <f>"2405001816"</f>
        <v>2405001816</v>
      </c>
      <c r="C528" s="5">
        <v>59.93</v>
      </c>
    </row>
    <row r="529" spans="1:3">
      <c r="A529" s="5" t="str">
        <f>"0505"</f>
        <v>0505</v>
      </c>
      <c r="B529" s="5" t="str">
        <f>"2405001817"</f>
        <v>2405001817</v>
      </c>
      <c r="C529" s="5">
        <v>62.92</v>
      </c>
    </row>
    <row r="530" spans="1:3">
      <c r="A530" s="5" t="str">
        <f>"0504"</f>
        <v>0504</v>
      </c>
      <c r="B530" s="5" t="str">
        <f>"2405001818"</f>
        <v>2405001818</v>
      </c>
      <c r="C530" s="5">
        <v>0</v>
      </c>
    </row>
    <row r="531" spans="1:3">
      <c r="A531" s="5" t="str">
        <f>"0502"</f>
        <v>0502</v>
      </c>
      <c r="B531" s="5" t="str">
        <f>"2405001819"</f>
        <v>2405001819</v>
      </c>
      <c r="C531" s="5">
        <v>40.67</v>
      </c>
    </row>
    <row r="532" spans="1:3">
      <c r="A532" s="5" t="str">
        <f>"0501"</f>
        <v>0501</v>
      </c>
      <c r="B532" s="5" t="str">
        <f>"2405001820"</f>
        <v>2405001820</v>
      </c>
      <c r="C532" s="5">
        <v>68.31</v>
      </c>
    </row>
    <row r="533" spans="1:3">
      <c r="A533" s="5" t="str">
        <f>"0503"</f>
        <v>0503</v>
      </c>
      <c r="B533" s="5" t="str">
        <f>"2405001821"</f>
        <v>2405001821</v>
      </c>
      <c r="C533" s="5">
        <v>54.25</v>
      </c>
    </row>
    <row r="534" spans="1:3">
      <c r="A534" s="5" t="str">
        <f>"0501"</f>
        <v>0501</v>
      </c>
      <c r="B534" s="5" t="str">
        <f>"2405001822"</f>
        <v>2405001822</v>
      </c>
      <c r="C534" s="5">
        <v>0</v>
      </c>
    </row>
    <row r="535" spans="1:3">
      <c r="A535" s="5" t="str">
        <f>"0503"</f>
        <v>0503</v>
      </c>
      <c r="B535" s="5" t="str">
        <f>"2405001823"</f>
        <v>2405001823</v>
      </c>
      <c r="C535" s="5">
        <v>0</v>
      </c>
    </row>
    <row r="536" spans="1:3">
      <c r="A536" s="5" t="str">
        <f>"0505"</f>
        <v>0505</v>
      </c>
      <c r="B536" s="5" t="str">
        <f>"2405001824"</f>
        <v>2405001824</v>
      </c>
      <c r="C536" s="5">
        <v>63.24</v>
      </c>
    </row>
    <row r="537" spans="1:3">
      <c r="A537" s="5" t="str">
        <f>"0504"</f>
        <v>0504</v>
      </c>
      <c r="B537" s="5" t="str">
        <f>"2405001825"</f>
        <v>2405001825</v>
      </c>
      <c r="C537" s="5">
        <v>55.11</v>
      </c>
    </row>
    <row r="538" spans="1:3">
      <c r="A538" s="5" t="str">
        <f>"0501"</f>
        <v>0501</v>
      </c>
      <c r="B538" s="5" t="str">
        <f>"2405001826"</f>
        <v>2405001826</v>
      </c>
      <c r="C538" s="5">
        <v>64.75</v>
      </c>
    </row>
    <row r="539" spans="1:3">
      <c r="A539" s="5" t="str">
        <f>"0501"</f>
        <v>0501</v>
      </c>
      <c r="B539" s="5" t="str">
        <f>"2405001827"</f>
        <v>2405001827</v>
      </c>
      <c r="C539" s="5">
        <v>64.62</v>
      </c>
    </row>
    <row r="540" spans="1:3">
      <c r="A540" s="5" t="str">
        <f>"0505"</f>
        <v>0505</v>
      </c>
      <c r="B540" s="5" t="str">
        <f>"2405001828"</f>
        <v>2405001828</v>
      </c>
      <c r="C540" s="5">
        <v>0</v>
      </c>
    </row>
    <row r="541" spans="1:3">
      <c r="A541" s="5" t="str">
        <f>"0503"</f>
        <v>0503</v>
      </c>
      <c r="B541" s="5" t="str">
        <f>"2405001829"</f>
        <v>2405001829</v>
      </c>
      <c r="C541" s="5">
        <v>73.81</v>
      </c>
    </row>
    <row r="542" spans="1:3">
      <c r="A542" s="5" t="str">
        <f>"0505"</f>
        <v>0505</v>
      </c>
      <c r="B542" s="5" t="str">
        <f>"2405001830"</f>
        <v>2405001830</v>
      </c>
      <c r="C542" s="5">
        <v>74.01</v>
      </c>
    </row>
    <row r="543" spans="1:3">
      <c r="A543" s="5" t="str">
        <f>"0505"</f>
        <v>0505</v>
      </c>
      <c r="B543" s="5" t="str">
        <f>"2405001901"</f>
        <v>2405001901</v>
      </c>
      <c r="C543" s="5">
        <v>66.4</v>
      </c>
    </row>
    <row r="544" spans="1:3">
      <c r="A544" s="5" t="str">
        <f>"0501"</f>
        <v>0501</v>
      </c>
      <c r="B544" s="5" t="str">
        <f>"2405001902"</f>
        <v>2405001902</v>
      </c>
      <c r="C544" s="5">
        <v>56.97</v>
      </c>
    </row>
    <row r="545" spans="1:3">
      <c r="A545" s="5" t="str">
        <f>"0502"</f>
        <v>0502</v>
      </c>
      <c r="B545" s="5" t="str">
        <f>"2405001903"</f>
        <v>2405001903</v>
      </c>
      <c r="C545" s="5">
        <v>67.82</v>
      </c>
    </row>
    <row r="546" spans="1:3">
      <c r="A546" s="5" t="str">
        <f>"0505"</f>
        <v>0505</v>
      </c>
      <c r="B546" s="5" t="str">
        <f>"2405001904"</f>
        <v>2405001904</v>
      </c>
      <c r="C546" s="5">
        <v>71.36</v>
      </c>
    </row>
    <row r="547" spans="1:3">
      <c r="A547" s="5" t="str">
        <f>"0503"</f>
        <v>0503</v>
      </c>
      <c r="B547" s="5" t="str">
        <f>"2405001905"</f>
        <v>2405001905</v>
      </c>
      <c r="C547" s="5">
        <v>67.6</v>
      </c>
    </row>
    <row r="548" spans="1:3">
      <c r="A548" s="5" t="str">
        <f>"0503"</f>
        <v>0503</v>
      </c>
      <c r="B548" s="5" t="str">
        <f>"2405001906"</f>
        <v>2405001906</v>
      </c>
      <c r="C548" s="5">
        <v>73.36</v>
      </c>
    </row>
    <row r="549" spans="1:3">
      <c r="A549" s="5" t="str">
        <f>"0504"</f>
        <v>0504</v>
      </c>
      <c r="B549" s="5" t="str">
        <f>"2405001907"</f>
        <v>2405001907</v>
      </c>
      <c r="C549" s="5">
        <v>0</v>
      </c>
    </row>
    <row r="550" spans="1:3">
      <c r="A550" s="5" t="str">
        <f>"0504"</f>
        <v>0504</v>
      </c>
      <c r="B550" s="5" t="str">
        <f>"2405001908"</f>
        <v>2405001908</v>
      </c>
      <c r="C550" s="5">
        <v>62.06</v>
      </c>
    </row>
    <row r="551" spans="1:3">
      <c r="A551" s="5" t="str">
        <f>"0505"</f>
        <v>0505</v>
      </c>
      <c r="B551" s="5" t="str">
        <f>"2405001909"</f>
        <v>2405001909</v>
      </c>
      <c r="C551" s="5">
        <v>46.17</v>
      </c>
    </row>
    <row r="552" spans="1:3">
      <c r="A552" s="5" t="str">
        <f>"0501"</f>
        <v>0501</v>
      </c>
      <c r="B552" s="5" t="str">
        <f>"2405001910"</f>
        <v>2405001910</v>
      </c>
      <c r="C552" s="5">
        <v>52.27</v>
      </c>
    </row>
    <row r="553" spans="1:3">
      <c r="A553" s="5" t="str">
        <f>"0504"</f>
        <v>0504</v>
      </c>
      <c r="B553" s="5" t="str">
        <f>"2405001911"</f>
        <v>2405001911</v>
      </c>
      <c r="C553" s="5">
        <v>0</v>
      </c>
    </row>
    <row r="554" spans="1:3">
      <c r="A554" s="5" t="str">
        <f>"0505"</f>
        <v>0505</v>
      </c>
      <c r="B554" s="5" t="str">
        <f>"2405001912"</f>
        <v>2405001912</v>
      </c>
      <c r="C554" s="5">
        <v>63.54</v>
      </c>
    </row>
    <row r="555" spans="1:3">
      <c r="A555" s="5" t="str">
        <f>"0504"</f>
        <v>0504</v>
      </c>
      <c r="B555" s="5" t="str">
        <f>"2405001913"</f>
        <v>2405001913</v>
      </c>
      <c r="C555" s="5">
        <v>61.78</v>
      </c>
    </row>
    <row r="556" spans="1:3">
      <c r="A556" s="5" t="str">
        <f>"0501"</f>
        <v>0501</v>
      </c>
      <c r="B556" s="5" t="str">
        <f>"2405001914"</f>
        <v>2405001914</v>
      </c>
      <c r="C556" s="5">
        <v>0</v>
      </c>
    </row>
    <row r="557" spans="1:3">
      <c r="A557" s="5" t="str">
        <f>"0503"</f>
        <v>0503</v>
      </c>
      <c r="B557" s="5" t="str">
        <f>"2405001915"</f>
        <v>2405001915</v>
      </c>
      <c r="C557" s="5">
        <v>0</v>
      </c>
    </row>
    <row r="558" spans="1:3">
      <c r="A558" s="5" t="str">
        <f>"0502"</f>
        <v>0502</v>
      </c>
      <c r="B558" s="5" t="str">
        <f>"2405001916"</f>
        <v>2405001916</v>
      </c>
      <c r="C558" s="5">
        <v>62.03</v>
      </c>
    </row>
    <row r="559" spans="1:3">
      <c r="A559" s="5" t="str">
        <f>"0505"</f>
        <v>0505</v>
      </c>
      <c r="B559" s="5" t="str">
        <f>"2405001917"</f>
        <v>2405001917</v>
      </c>
      <c r="C559" s="5">
        <v>0</v>
      </c>
    </row>
    <row r="560" spans="1:3">
      <c r="A560" s="5" t="str">
        <f>"0503"</f>
        <v>0503</v>
      </c>
      <c r="B560" s="5" t="str">
        <f>"2405001918"</f>
        <v>2405001918</v>
      </c>
      <c r="C560" s="5">
        <v>54.44</v>
      </c>
    </row>
    <row r="561" spans="1:3">
      <c r="A561" s="5" t="str">
        <f>"0503"</f>
        <v>0503</v>
      </c>
      <c r="B561" s="5" t="str">
        <f>"2405001919"</f>
        <v>2405001919</v>
      </c>
      <c r="C561" s="5">
        <v>54.59</v>
      </c>
    </row>
    <row r="562" spans="1:3">
      <c r="A562" s="5" t="str">
        <f>"0503"</f>
        <v>0503</v>
      </c>
      <c r="B562" s="5" t="str">
        <f>"2405001920"</f>
        <v>2405001920</v>
      </c>
      <c r="C562" s="5">
        <v>58.8</v>
      </c>
    </row>
    <row r="563" spans="1:3">
      <c r="A563" s="5" t="str">
        <f>"0503"</f>
        <v>0503</v>
      </c>
      <c r="B563" s="5" t="str">
        <f>"2405001921"</f>
        <v>2405001921</v>
      </c>
      <c r="C563" s="5">
        <v>64</v>
      </c>
    </row>
    <row r="564" spans="1:3">
      <c r="A564" s="5" t="str">
        <f>"0501"</f>
        <v>0501</v>
      </c>
      <c r="B564" s="5" t="str">
        <f>"2405001922"</f>
        <v>2405001922</v>
      </c>
      <c r="C564" s="5">
        <v>61.09</v>
      </c>
    </row>
    <row r="565" spans="1:3">
      <c r="A565" s="5" t="str">
        <f>"0502"</f>
        <v>0502</v>
      </c>
      <c r="B565" s="5" t="str">
        <f>"2405001923"</f>
        <v>2405001923</v>
      </c>
      <c r="C565" s="5">
        <v>55.1</v>
      </c>
    </row>
    <row r="566" spans="1:3">
      <c r="A566" s="5" t="str">
        <f>"0503"</f>
        <v>0503</v>
      </c>
      <c r="B566" s="5" t="str">
        <f>"2405001924"</f>
        <v>2405001924</v>
      </c>
      <c r="C566" s="5">
        <v>0</v>
      </c>
    </row>
    <row r="567" spans="1:3">
      <c r="A567" s="5" t="str">
        <f>"0505"</f>
        <v>0505</v>
      </c>
      <c r="B567" s="5" t="str">
        <f>"2405001925"</f>
        <v>2405001925</v>
      </c>
      <c r="C567" s="5">
        <v>0</v>
      </c>
    </row>
    <row r="568" spans="1:3">
      <c r="A568" s="5" t="str">
        <f>"0503"</f>
        <v>0503</v>
      </c>
      <c r="B568" s="5" t="str">
        <f>"2405001926"</f>
        <v>2405001926</v>
      </c>
      <c r="C568" s="5">
        <v>60.87</v>
      </c>
    </row>
    <row r="569" spans="1:3">
      <c r="A569" s="5" t="str">
        <f>"0503"</f>
        <v>0503</v>
      </c>
      <c r="B569" s="5" t="str">
        <f>"2405001927"</f>
        <v>2405001927</v>
      </c>
      <c r="C569" s="5">
        <v>0</v>
      </c>
    </row>
    <row r="570" spans="1:3">
      <c r="A570" s="5" t="str">
        <f>"0503"</f>
        <v>0503</v>
      </c>
      <c r="B570" s="5" t="str">
        <f>"2405001928"</f>
        <v>2405001928</v>
      </c>
      <c r="C570" s="5">
        <v>63.89</v>
      </c>
    </row>
    <row r="571" spans="1:3">
      <c r="A571" s="5" t="str">
        <f>"0505"</f>
        <v>0505</v>
      </c>
      <c r="B571" s="5" t="str">
        <f>"2405001929"</f>
        <v>2405001929</v>
      </c>
      <c r="C571" s="5">
        <v>70.99</v>
      </c>
    </row>
    <row r="572" spans="1:3">
      <c r="A572" s="5" t="str">
        <f>"0501"</f>
        <v>0501</v>
      </c>
      <c r="B572" s="5" t="str">
        <f>"2405001930"</f>
        <v>2405001930</v>
      </c>
      <c r="C572" s="5">
        <v>0</v>
      </c>
    </row>
    <row r="573" spans="1:3">
      <c r="A573" s="5" t="str">
        <f>"0503"</f>
        <v>0503</v>
      </c>
      <c r="B573" s="5" t="str">
        <f>"2405002001"</f>
        <v>2405002001</v>
      </c>
      <c r="C573" s="5">
        <v>0</v>
      </c>
    </row>
    <row r="574" spans="1:3">
      <c r="A574" s="5" t="str">
        <f>"0505"</f>
        <v>0505</v>
      </c>
      <c r="B574" s="5" t="str">
        <f>"2405002002"</f>
        <v>2405002002</v>
      </c>
      <c r="C574" s="5">
        <v>61.96</v>
      </c>
    </row>
    <row r="575" spans="1:3">
      <c r="A575" s="5" t="str">
        <f>"0505"</f>
        <v>0505</v>
      </c>
      <c r="B575" s="5" t="str">
        <f>"2405002003"</f>
        <v>2405002003</v>
      </c>
      <c r="C575" s="5">
        <v>74.05</v>
      </c>
    </row>
    <row r="576" spans="1:3">
      <c r="A576" s="5" t="str">
        <f>"0505"</f>
        <v>0505</v>
      </c>
      <c r="B576" s="5" t="str">
        <f>"2405002004"</f>
        <v>2405002004</v>
      </c>
      <c r="C576" s="5">
        <v>51.16</v>
      </c>
    </row>
    <row r="577" spans="1:3">
      <c r="A577" s="5" t="str">
        <f>"0503"</f>
        <v>0503</v>
      </c>
      <c r="B577" s="5" t="str">
        <f>"2405002005"</f>
        <v>2405002005</v>
      </c>
      <c r="C577" s="5">
        <v>0</v>
      </c>
    </row>
    <row r="578" spans="1:3">
      <c r="A578" s="5" t="str">
        <f>"0501"</f>
        <v>0501</v>
      </c>
      <c r="B578" s="5" t="str">
        <f>"2405002006"</f>
        <v>2405002006</v>
      </c>
      <c r="C578" s="5">
        <v>0</v>
      </c>
    </row>
    <row r="579" spans="1:3">
      <c r="A579" s="5" t="str">
        <f>"0502"</f>
        <v>0502</v>
      </c>
      <c r="B579" s="5" t="str">
        <f>"2405002007"</f>
        <v>2405002007</v>
      </c>
      <c r="C579" s="5">
        <v>56.9</v>
      </c>
    </row>
    <row r="580" spans="1:3">
      <c r="A580" s="5" t="str">
        <f>"0505"</f>
        <v>0505</v>
      </c>
      <c r="B580" s="5" t="str">
        <f>"2405002008"</f>
        <v>2405002008</v>
      </c>
      <c r="C580" s="5">
        <v>0</v>
      </c>
    </row>
    <row r="581" spans="1:3">
      <c r="A581" s="5" t="str">
        <f>"0505"</f>
        <v>0505</v>
      </c>
      <c r="B581" s="5" t="str">
        <f>"2405002009"</f>
        <v>2405002009</v>
      </c>
      <c r="C581" s="5">
        <v>73.67</v>
      </c>
    </row>
    <row r="582" spans="1:3">
      <c r="A582" s="5" t="str">
        <f>"0504"</f>
        <v>0504</v>
      </c>
      <c r="B582" s="5" t="str">
        <f>"2405002010"</f>
        <v>2405002010</v>
      </c>
      <c r="C582" s="5">
        <v>59.68</v>
      </c>
    </row>
    <row r="583" spans="1:3">
      <c r="A583" s="5" t="str">
        <f>"0504"</f>
        <v>0504</v>
      </c>
      <c r="B583" s="5" t="str">
        <f>"2405002011"</f>
        <v>2405002011</v>
      </c>
      <c r="C583" s="5">
        <v>0</v>
      </c>
    </row>
    <row r="584" spans="1:3">
      <c r="A584" s="5" t="str">
        <f>"0503"</f>
        <v>0503</v>
      </c>
      <c r="B584" s="5" t="str">
        <f>"2405002012"</f>
        <v>2405002012</v>
      </c>
      <c r="C584" s="5">
        <v>0</v>
      </c>
    </row>
    <row r="585" spans="1:3">
      <c r="A585" s="5" t="str">
        <f>"0505"</f>
        <v>0505</v>
      </c>
      <c r="B585" s="5" t="str">
        <f>"2405002013"</f>
        <v>2405002013</v>
      </c>
      <c r="C585" s="5">
        <v>0</v>
      </c>
    </row>
    <row r="586" spans="1:3">
      <c r="A586" s="5" t="str">
        <f>"0504"</f>
        <v>0504</v>
      </c>
      <c r="B586" s="5" t="str">
        <f>"2405002014"</f>
        <v>2405002014</v>
      </c>
      <c r="C586" s="5">
        <v>63.03</v>
      </c>
    </row>
    <row r="587" spans="1:3">
      <c r="A587" s="5" t="str">
        <f>"0505"</f>
        <v>0505</v>
      </c>
      <c r="B587" s="5" t="str">
        <f>"2405002015"</f>
        <v>2405002015</v>
      </c>
      <c r="C587" s="5">
        <v>57.53</v>
      </c>
    </row>
    <row r="588" spans="1:3">
      <c r="A588" s="5" t="str">
        <f>"0501"</f>
        <v>0501</v>
      </c>
      <c r="B588" s="5" t="str">
        <f>"2405002016"</f>
        <v>2405002016</v>
      </c>
      <c r="C588" s="5">
        <v>0</v>
      </c>
    </row>
    <row r="589" spans="1:3">
      <c r="A589" s="5" t="str">
        <f>"0501"</f>
        <v>0501</v>
      </c>
      <c r="B589" s="5" t="str">
        <f>"2405002017"</f>
        <v>2405002017</v>
      </c>
      <c r="C589" s="5">
        <v>61.03</v>
      </c>
    </row>
    <row r="590" spans="1:3">
      <c r="A590" s="5" t="str">
        <f>"0505"</f>
        <v>0505</v>
      </c>
      <c r="B590" s="5" t="str">
        <f>"2405002018"</f>
        <v>2405002018</v>
      </c>
      <c r="C590" s="5">
        <v>60.69</v>
      </c>
    </row>
    <row r="591" spans="1:3">
      <c r="A591" s="5" t="str">
        <f>"0502"</f>
        <v>0502</v>
      </c>
      <c r="B591" s="5" t="str">
        <f>"2405002019"</f>
        <v>2405002019</v>
      </c>
      <c r="C591" s="5">
        <v>0</v>
      </c>
    </row>
    <row r="592" spans="1:3">
      <c r="A592" s="5" t="str">
        <f>"0503"</f>
        <v>0503</v>
      </c>
      <c r="B592" s="5" t="str">
        <f>"2405002020"</f>
        <v>2405002020</v>
      </c>
      <c r="C592" s="5">
        <v>44.52</v>
      </c>
    </row>
    <row r="593" spans="1:3">
      <c r="A593" s="5" t="str">
        <f>"0504"</f>
        <v>0504</v>
      </c>
      <c r="B593" s="5" t="str">
        <f>"2405002021"</f>
        <v>2405002021</v>
      </c>
      <c r="C593" s="5">
        <v>67.02</v>
      </c>
    </row>
    <row r="594" spans="1:3">
      <c r="A594" s="5" t="str">
        <f>"0505"</f>
        <v>0505</v>
      </c>
      <c r="B594" s="5" t="str">
        <f>"2405002022"</f>
        <v>2405002022</v>
      </c>
      <c r="C594" s="5">
        <v>53.73</v>
      </c>
    </row>
    <row r="595" spans="1:3">
      <c r="A595" s="5" t="str">
        <f>"0505"</f>
        <v>0505</v>
      </c>
      <c r="B595" s="5" t="str">
        <f>"2405002023"</f>
        <v>2405002023</v>
      </c>
      <c r="C595" s="5">
        <v>0</v>
      </c>
    </row>
    <row r="596" spans="1:3">
      <c r="A596" s="5" t="str">
        <f>"0501"</f>
        <v>0501</v>
      </c>
      <c r="B596" s="5" t="str">
        <f>"2405002024"</f>
        <v>2405002024</v>
      </c>
      <c r="C596" s="5">
        <v>73.53</v>
      </c>
    </row>
    <row r="597" spans="1:3">
      <c r="A597" s="5" t="str">
        <f>"0505"</f>
        <v>0505</v>
      </c>
      <c r="B597" s="5" t="str">
        <f>"2405002025"</f>
        <v>2405002025</v>
      </c>
      <c r="C597" s="5">
        <v>0</v>
      </c>
    </row>
    <row r="598" spans="1:3">
      <c r="A598" s="5" t="str">
        <f>"0505"</f>
        <v>0505</v>
      </c>
      <c r="B598" s="5" t="str">
        <f>"2405002026"</f>
        <v>2405002026</v>
      </c>
      <c r="C598" s="5">
        <v>0</v>
      </c>
    </row>
    <row r="599" spans="1:3">
      <c r="A599" s="5" t="str">
        <f>"0505"</f>
        <v>0505</v>
      </c>
      <c r="B599" s="5" t="str">
        <f>"2405002027"</f>
        <v>2405002027</v>
      </c>
      <c r="C599" s="5">
        <v>65.4</v>
      </c>
    </row>
    <row r="600" spans="1:3">
      <c r="A600" s="5" t="str">
        <f>"0501"</f>
        <v>0501</v>
      </c>
      <c r="B600" s="5" t="str">
        <f>"2405002028"</f>
        <v>2405002028</v>
      </c>
      <c r="C600" s="5">
        <v>0</v>
      </c>
    </row>
    <row r="601" spans="1:3">
      <c r="A601" s="5" t="str">
        <f>"0505"</f>
        <v>0505</v>
      </c>
      <c r="B601" s="5" t="str">
        <f>"2405002029"</f>
        <v>2405002029</v>
      </c>
      <c r="C601" s="5">
        <v>53.17</v>
      </c>
    </row>
    <row r="602" spans="1:3">
      <c r="A602" s="5" t="str">
        <f>"0503"</f>
        <v>0503</v>
      </c>
      <c r="B602" s="5" t="str">
        <f>"2405002030"</f>
        <v>2405002030</v>
      </c>
      <c r="C602" s="5">
        <v>52.67</v>
      </c>
    </row>
    <row r="603" spans="1:3">
      <c r="A603" s="5" t="str">
        <f>"0505"</f>
        <v>0505</v>
      </c>
      <c r="B603" s="5" t="str">
        <f>"2405002101"</f>
        <v>2405002101</v>
      </c>
      <c r="C603" s="5">
        <v>0</v>
      </c>
    </row>
    <row r="604" spans="1:3">
      <c r="A604" s="5" t="str">
        <f>"0502"</f>
        <v>0502</v>
      </c>
      <c r="B604" s="5" t="str">
        <f>"2405002102"</f>
        <v>2405002102</v>
      </c>
      <c r="C604" s="5">
        <v>0</v>
      </c>
    </row>
    <row r="605" spans="1:3">
      <c r="A605" s="5" t="str">
        <f t="shared" ref="A605:A610" si="5">"0505"</f>
        <v>0505</v>
      </c>
      <c r="B605" s="5" t="str">
        <f>"2405002103"</f>
        <v>2405002103</v>
      </c>
      <c r="C605" s="5">
        <v>75.7</v>
      </c>
    </row>
    <row r="606" spans="1:3">
      <c r="A606" s="5" t="str">
        <f t="shared" si="5"/>
        <v>0505</v>
      </c>
      <c r="B606" s="5" t="str">
        <f>"2405002104"</f>
        <v>2405002104</v>
      </c>
      <c r="C606" s="5">
        <v>67.37</v>
      </c>
    </row>
    <row r="607" spans="1:3">
      <c r="A607" s="5" t="str">
        <f t="shared" si="5"/>
        <v>0505</v>
      </c>
      <c r="B607" s="5" t="str">
        <f>"2405002105"</f>
        <v>2405002105</v>
      </c>
      <c r="C607" s="5">
        <v>0</v>
      </c>
    </row>
    <row r="608" spans="1:3">
      <c r="A608" s="5" t="str">
        <f t="shared" si="5"/>
        <v>0505</v>
      </c>
      <c r="B608" s="5" t="str">
        <f>"2405002106"</f>
        <v>2405002106</v>
      </c>
      <c r="C608" s="5">
        <v>73.16</v>
      </c>
    </row>
    <row r="609" spans="1:3">
      <c r="A609" s="5" t="str">
        <f t="shared" si="5"/>
        <v>0505</v>
      </c>
      <c r="B609" s="5" t="str">
        <f>"2405002107"</f>
        <v>2405002107</v>
      </c>
      <c r="C609" s="5">
        <v>0</v>
      </c>
    </row>
    <row r="610" spans="1:3">
      <c r="A610" s="5" t="str">
        <f t="shared" si="5"/>
        <v>0505</v>
      </c>
      <c r="B610" s="5" t="str">
        <f>"2405002108"</f>
        <v>2405002108</v>
      </c>
      <c r="C610" s="5">
        <v>62.52</v>
      </c>
    </row>
    <row r="611" spans="1:3">
      <c r="A611" s="5" t="str">
        <f>"0503"</f>
        <v>0503</v>
      </c>
      <c r="B611" s="5" t="str">
        <f>"2405002109"</f>
        <v>2405002109</v>
      </c>
      <c r="C611" s="5">
        <v>67.74</v>
      </c>
    </row>
    <row r="612" spans="1:3">
      <c r="A612" s="5" t="str">
        <f>"0505"</f>
        <v>0505</v>
      </c>
      <c r="B612" s="5" t="str">
        <f>"2405002110"</f>
        <v>2405002110</v>
      </c>
      <c r="C612" s="5">
        <v>0</v>
      </c>
    </row>
    <row r="613" spans="1:3">
      <c r="A613" s="5" t="str">
        <f>"0505"</f>
        <v>0505</v>
      </c>
      <c r="B613" s="5" t="str">
        <f>"2405002111"</f>
        <v>2405002111</v>
      </c>
      <c r="C613" s="5">
        <v>0</v>
      </c>
    </row>
    <row r="614" spans="1:3">
      <c r="A614" s="5" t="str">
        <f>"0503"</f>
        <v>0503</v>
      </c>
      <c r="B614" s="5" t="str">
        <f>"2405002112"</f>
        <v>2405002112</v>
      </c>
      <c r="C614" s="5">
        <v>55.47</v>
      </c>
    </row>
    <row r="615" spans="1:3">
      <c r="A615" s="5" t="str">
        <f>"0505"</f>
        <v>0505</v>
      </c>
      <c r="B615" s="5" t="str">
        <f>"2405002113"</f>
        <v>2405002113</v>
      </c>
      <c r="C615" s="5">
        <v>70.65</v>
      </c>
    </row>
    <row r="616" spans="1:3">
      <c r="A616" s="5" t="str">
        <f>"0501"</f>
        <v>0501</v>
      </c>
      <c r="B616" s="5" t="str">
        <f>"2405002114"</f>
        <v>2405002114</v>
      </c>
      <c r="C616" s="5">
        <v>68.57</v>
      </c>
    </row>
    <row r="617" spans="1:3">
      <c r="A617" s="5" t="str">
        <f>"0504"</f>
        <v>0504</v>
      </c>
      <c r="B617" s="5" t="str">
        <f>"2405002115"</f>
        <v>2405002115</v>
      </c>
      <c r="C617" s="5">
        <v>0</v>
      </c>
    </row>
    <row r="618" spans="1:3">
      <c r="A618" s="5" t="str">
        <f>"0503"</f>
        <v>0503</v>
      </c>
      <c r="B618" s="5" t="str">
        <f>"2405002116"</f>
        <v>2405002116</v>
      </c>
      <c r="C618" s="5">
        <v>0</v>
      </c>
    </row>
    <row r="619" spans="1:3">
      <c r="A619" s="5" t="str">
        <f>"0502"</f>
        <v>0502</v>
      </c>
      <c r="B619" s="5" t="str">
        <f>"2405002117"</f>
        <v>2405002117</v>
      </c>
      <c r="C619" s="5">
        <v>76.61</v>
      </c>
    </row>
    <row r="620" spans="1:3">
      <c r="A620" s="5" t="str">
        <f>"0503"</f>
        <v>0503</v>
      </c>
      <c r="B620" s="5" t="str">
        <f>"2405002118"</f>
        <v>2405002118</v>
      </c>
      <c r="C620" s="5">
        <v>0</v>
      </c>
    </row>
    <row r="621" spans="1:3">
      <c r="A621" s="5" t="str">
        <f>"0505"</f>
        <v>0505</v>
      </c>
      <c r="B621" s="5" t="str">
        <f>"2405002119"</f>
        <v>2405002119</v>
      </c>
      <c r="C621" s="5">
        <v>0</v>
      </c>
    </row>
    <row r="622" spans="1:3">
      <c r="A622" s="5" t="str">
        <f>"0502"</f>
        <v>0502</v>
      </c>
      <c r="B622" s="5" t="str">
        <f>"2405002120"</f>
        <v>2405002120</v>
      </c>
      <c r="C622" s="5">
        <v>65.46</v>
      </c>
    </row>
    <row r="623" spans="1:3">
      <c r="A623" s="5" t="str">
        <f>"0503"</f>
        <v>0503</v>
      </c>
      <c r="B623" s="5" t="str">
        <f>"2405002121"</f>
        <v>2405002121</v>
      </c>
      <c r="C623" s="5">
        <v>68.71</v>
      </c>
    </row>
    <row r="624" spans="1:3">
      <c r="A624" s="5" t="str">
        <f>"0505"</f>
        <v>0505</v>
      </c>
      <c r="B624" s="5" t="str">
        <f>"2405002122"</f>
        <v>2405002122</v>
      </c>
      <c r="C624" s="5">
        <v>59.9</v>
      </c>
    </row>
    <row r="625" spans="1:3">
      <c r="A625" s="5" t="str">
        <f>"0505"</f>
        <v>0505</v>
      </c>
      <c r="B625" s="5" t="str">
        <f>"2405002123"</f>
        <v>2405002123</v>
      </c>
      <c r="C625" s="5">
        <v>0</v>
      </c>
    </row>
    <row r="626" spans="1:3">
      <c r="A626" s="5" t="str">
        <f>"0503"</f>
        <v>0503</v>
      </c>
      <c r="B626" s="5" t="str">
        <f>"2405002124"</f>
        <v>2405002124</v>
      </c>
      <c r="C626" s="5">
        <v>0</v>
      </c>
    </row>
    <row r="627" spans="1:3">
      <c r="A627" s="5" t="str">
        <f>"0503"</f>
        <v>0503</v>
      </c>
      <c r="B627" s="5" t="str">
        <f>"2405002125"</f>
        <v>2405002125</v>
      </c>
      <c r="C627" s="5">
        <v>0</v>
      </c>
    </row>
    <row r="628" spans="1:3">
      <c r="A628" s="5" t="str">
        <f>"0505"</f>
        <v>0505</v>
      </c>
      <c r="B628" s="5" t="str">
        <f>"2405002126"</f>
        <v>2405002126</v>
      </c>
      <c r="C628" s="5">
        <v>0</v>
      </c>
    </row>
    <row r="629" spans="1:3">
      <c r="A629" s="5" t="str">
        <f>"0505"</f>
        <v>0505</v>
      </c>
      <c r="B629" s="5" t="str">
        <f>"2405002127"</f>
        <v>2405002127</v>
      </c>
      <c r="C629" s="5">
        <v>69.51</v>
      </c>
    </row>
    <row r="630" spans="1:3">
      <c r="A630" s="5" t="str">
        <f>"0504"</f>
        <v>0504</v>
      </c>
      <c r="B630" s="5" t="str">
        <f>"2405002128"</f>
        <v>2405002128</v>
      </c>
      <c r="C630" s="5">
        <v>61.04</v>
      </c>
    </row>
    <row r="631" spans="1:3">
      <c r="A631" s="5" t="str">
        <f>"0505"</f>
        <v>0505</v>
      </c>
      <c r="B631" s="5" t="str">
        <f>"2405002129"</f>
        <v>2405002129</v>
      </c>
      <c r="C631" s="5">
        <v>64.31</v>
      </c>
    </row>
    <row r="632" spans="1:3">
      <c r="A632" s="5" t="str">
        <f>"0505"</f>
        <v>0505</v>
      </c>
      <c r="B632" s="5" t="str">
        <f>"2405002130"</f>
        <v>2405002130</v>
      </c>
      <c r="C632" s="5">
        <v>64.45</v>
      </c>
    </row>
    <row r="633" spans="1:3">
      <c r="A633" s="5" t="str">
        <f>"0503"</f>
        <v>0503</v>
      </c>
      <c r="B633" s="5" t="str">
        <f>"2405002201"</f>
        <v>2405002201</v>
      </c>
      <c r="C633" s="5">
        <v>0</v>
      </c>
    </row>
    <row r="634" spans="1:3">
      <c r="A634" s="5" t="str">
        <f>"0503"</f>
        <v>0503</v>
      </c>
      <c r="B634" s="5" t="str">
        <f>"2405002202"</f>
        <v>2405002202</v>
      </c>
      <c r="C634" s="5">
        <v>63.03</v>
      </c>
    </row>
    <row r="635" spans="1:3">
      <c r="A635" s="5" t="str">
        <f>"0505"</f>
        <v>0505</v>
      </c>
      <c r="B635" s="5" t="str">
        <f>"2405002203"</f>
        <v>2405002203</v>
      </c>
      <c r="C635" s="5">
        <v>66.72</v>
      </c>
    </row>
    <row r="636" spans="1:3">
      <c r="A636" s="5" t="str">
        <f>"0503"</f>
        <v>0503</v>
      </c>
      <c r="B636" s="5" t="str">
        <f>"2405002204"</f>
        <v>2405002204</v>
      </c>
      <c r="C636" s="5">
        <v>56.75</v>
      </c>
    </row>
    <row r="637" spans="1:3">
      <c r="A637" s="5" t="str">
        <f>"0503"</f>
        <v>0503</v>
      </c>
      <c r="B637" s="5" t="str">
        <f>"2405002205"</f>
        <v>2405002205</v>
      </c>
      <c r="C637" s="5">
        <v>0</v>
      </c>
    </row>
    <row r="638" spans="1:3">
      <c r="A638" s="5" t="str">
        <f>"0505"</f>
        <v>0505</v>
      </c>
      <c r="B638" s="5" t="str">
        <f>"2405002206"</f>
        <v>2405002206</v>
      </c>
      <c r="C638" s="5">
        <v>0</v>
      </c>
    </row>
    <row r="639" spans="1:3">
      <c r="A639" s="5" t="str">
        <f>"0503"</f>
        <v>0503</v>
      </c>
      <c r="B639" s="5" t="str">
        <f>"2405002207"</f>
        <v>2405002207</v>
      </c>
      <c r="C639" s="5">
        <v>48.87</v>
      </c>
    </row>
    <row r="640" spans="1:3">
      <c r="A640" s="5" t="str">
        <f>"0505"</f>
        <v>0505</v>
      </c>
      <c r="B640" s="5" t="str">
        <f>"2405002208"</f>
        <v>2405002208</v>
      </c>
      <c r="C640" s="5">
        <v>64.38</v>
      </c>
    </row>
    <row r="641" spans="1:3">
      <c r="A641" s="5" t="str">
        <f>"0502"</f>
        <v>0502</v>
      </c>
      <c r="B641" s="5" t="str">
        <f>"2405002209"</f>
        <v>2405002209</v>
      </c>
      <c r="C641" s="5">
        <v>63.43</v>
      </c>
    </row>
    <row r="642" spans="1:3">
      <c r="A642" s="5" t="str">
        <f>"0505"</f>
        <v>0505</v>
      </c>
      <c r="B642" s="5" t="str">
        <f>"2405002210"</f>
        <v>2405002210</v>
      </c>
      <c r="C642" s="5">
        <v>0</v>
      </c>
    </row>
    <row r="643" spans="1:3">
      <c r="A643" s="5" t="str">
        <f>"0503"</f>
        <v>0503</v>
      </c>
      <c r="B643" s="5" t="str">
        <f>"2405002211"</f>
        <v>2405002211</v>
      </c>
      <c r="C643" s="5">
        <v>0</v>
      </c>
    </row>
    <row r="644" spans="1:3">
      <c r="A644" s="5" t="str">
        <f>"0505"</f>
        <v>0505</v>
      </c>
      <c r="B644" s="5" t="str">
        <f>"2405002212"</f>
        <v>2405002212</v>
      </c>
      <c r="C644" s="5">
        <v>0</v>
      </c>
    </row>
    <row r="645" spans="1:3">
      <c r="A645" s="5" t="str">
        <f>"0503"</f>
        <v>0503</v>
      </c>
      <c r="B645" s="5" t="str">
        <f>"2405002213"</f>
        <v>2405002213</v>
      </c>
      <c r="C645" s="5">
        <v>60.52</v>
      </c>
    </row>
    <row r="646" spans="1:3">
      <c r="A646" s="5" t="str">
        <f>"0503"</f>
        <v>0503</v>
      </c>
      <c r="B646" s="5" t="str">
        <f>"2405002214"</f>
        <v>2405002214</v>
      </c>
      <c r="C646" s="5">
        <v>68.37</v>
      </c>
    </row>
    <row r="647" spans="1:3">
      <c r="A647" s="5" t="str">
        <f>"0505"</f>
        <v>0505</v>
      </c>
      <c r="B647" s="5" t="str">
        <f>"2405002215"</f>
        <v>2405002215</v>
      </c>
      <c r="C647" s="5">
        <v>68.36</v>
      </c>
    </row>
    <row r="648" spans="1:3">
      <c r="A648" s="5" t="str">
        <f>"0503"</f>
        <v>0503</v>
      </c>
      <c r="B648" s="5" t="str">
        <f>"2405002216"</f>
        <v>2405002216</v>
      </c>
      <c r="C648" s="5">
        <v>65.43</v>
      </c>
    </row>
    <row r="649" spans="1:3">
      <c r="A649" s="5" t="str">
        <f>"0505"</f>
        <v>0505</v>
      </c>
      <c r="B649" s="5" t="str">
        <f>"2405002217"</f>
        <v>2405002217</v>
      </c>
      <c r="C649" s="5">
        <v>0</v>
      </c>
    </row>
    <row r="650" spans="1:3">
      <c r="A650" s="5" t="str">
        <f>"0502"</f>
        <v>0502</v>
      </c>
      <c r="B650" s="5" t="str">
        <f>"2405002218"</f>
        <v>2405002218</v>
      </c>
      <c r="C650" s="5">
        <v>0</v>
      </c>
    </row>
    <row r="651" spans="1:3">
      <c r="A651" s="5" t="str">
        <f>"0505"</f>
        <v>0505</v>
      </c>
      <c r="B651" s="5" t="str">
        <f>"2405002219"</f>
        <v>2405002219</v>
      </c>
      <c r="C651" s="5">
        <v>0</v>
      </c>
    </row>
    <row r="652" spans="1:3">
      <c r="A652" s="5" t="str">
        <f>"0504"</f>
        <v>0504</v>
      </c>
      <c r="B652" s="5" t="str">
        <f>"2405002220"</f>
        <v>2405002220</v>
      </c>
      <c r="C652" s="5">
        <v>0</v>
      </c>
    </row>
    <row r="653" spans="1:3">
      <c r="A653" s="5" t="str">
        <f>"0502"</f>
        <v>0502</v>
      </c>
      <c r="B653" s="5" t="str">
        <f>"2405002221"</f>
        <v>2405002221</v>
      </c>
      <c r="C653" s="5">
        <v>67.32</v>
      </c>
    </row>
    <row r="654" spans="1:3">
      <c r="A654" s="5" t="str">
        <f>"0503"</f>
        <v>0503</v>
      </c>
      <c r="B654" s="5" t="str">
        <f>"2405002222"</f>
        <v>2405002222</v>
      </c>
      <c r="C654" s="5">
        <v>0</v>
      </c>
    </row>
    <row r="655" spans="1:3">
      <c r="A655" s="5" t="str">
        <f>"0503"</f>
        <v>0503</v>
      </c>
      <c r="B655" s="5" t="str">
        <f>"2405002223"</f>
        <v>2405002223</v>
      </c>
      <c r="C655" s="5">
        <v>57.18</v>
      </c>
    </row>
    <row r="656" spans="1:3">
      <c r="A656" s="5" t="str">
        <f>"0505"</f>
        <v>0505</v>
      </c>
      <c r="B656" s="5" t="str">
        <f>"2405002224"</f>
        <v>2405002224</v>
      </c>
      <c r="C656" s="5">
        <v>63.88</v>
      </c>
    </row>
    <row r="657" spans="1:3">
      <c r="A657" s="5" t="str">
        <f>"0505"</f>
        <v>0505</v>
      </c>
      <c r="B657" s="5" t="str">
        <f>"2405002225"</f>
        <v>2405002225</v>
      </c>
      <c r="C657" s="5">
        <v>60.84</v>
      </c>
    </row>
    <row r="658" spans="1:3">
      <c r="A658" s="5" t="str">
        <f>"0505"</f>
        <v>0505</v>
      </c>
      <c r="B658" s="5" t="str">
        <f>"2405002226"</f>
        <v>2405002226</v>
      </c>
      <c r="C658" s="5">
        <v>60.69</v>
      </c>
    </row>
    <row r="659" spans="1:3">
      <c r="A659" s="5" t="str">
        <f>"0504"</f>
        <v>0504</v>
      </c>
      <c r="B659" s="5" t="str">
        <f>"2405002227"</f>
        <v>2405002227</v>
      </c>
      <c r="C659" s="5">
        <v>64.6</v>
      </c>
    </row>
    <row r="660" spans="1:3">
      <c r="A660" s="5" t="str">
        <f>"0505"</f>
        <v>0505</v>
      </c>
      <c r="B660" s="5" t="str">
        <f>"2405002228"</f>
        <v>2405002228</v>
      </c>
      <c r="C660" s="5">
        <v>72.54</v>
      </c>
    </row>
    <row r="661" spans="1:3">
      <c r="A661" s="5" t="str">
        <f>"0505"</f>
        <v>0505</v>
      </c>
      <c r="B661" s="5" t="str">
        <f>"2405002229"</f>
        <v>2405002229</v>
      </c>
      <c r="C661" s="5">
        <v>59.01</v>
      </c>
    </row>
    <row r="662" spans="1:3">
      <c r="A662" s="5" t="str">
        <f>"0501"</f>
        <v>0501</v>
      </c>
      <c r="B662" s="5" t="str">
        <f>"2405002230"</f>
        <v>2405002230</v>
      </c>
      <c r="C662" s="5">
        <v>79.23</v>
      </c>
    </row>
    <row r="663" spans="1:3">
      <c r="A663" s="5" t="str">
        <f>"0505"</f>
        <v>0505</v>
      </c>
      <c r="B663" s="5" t="str">
        <f>"2405002301"</f>
        <v>2405002301</v>
      </c>
      <c r="C663" s="5">
        <v>55.22</v>
      </c>
    </row>
    <row r="664" spans="1:3">
      <c r="A664" s="5" t="str">
        <f>"0505"</f>
        <v>0505</v>
      </c>
      <c r="B664" s="5" t="str">
        <f>"2405002302"</f>
        <v>2405002302</v>
      </c>
      <c r="C664" s="5">
        <v>68.14</v>
      </c>
    </row>
    <row r="665" spans="1:3">
      <c r="A665" s="5" t="str">
        <f>"0503"</f>
        <v>0503</v>
      </c>
      <c r="B665" s="5" t="str">
        <f>"2405002303"</f>
        <v>2405002303</v>
      </c>
      <c r="C665" s="5">
        <v>0</v>
      </c>
    </row>
    <row r="666" spans="1:3">
      <c r="A666" s="5" t="str">
        <f>"0504"</f>
        <v>0504</v>
      </c>
      <c r="B666" s="5" t="str">
        <f>"2405002304"</f>
        <v>2405002304</v>
      </c>
      <c r="C666" s="5">
        <v>56.24</v>
      </c>
    </row>
    <row r="667" spans="1:3">
      <c r="A667" s="5" t="str">
        <f>"0505"</f>
        <v>0505</v>
      </c>
      <c r="B667" s="5" t="str">
        <f>"2405002305"</f>
        <v>2405002305</v>
      </c>
      <c r="C667" s="5">
        <v>0</v>
      </c>
    </row>
    <row r="668" spans="1:3">
      <c r="A668" s="5" t="str">
        <f>"0505"</f>
        <v>0505</v>
      </c>
      <c r="B668" s="5" t="str">
        <f>"2405002306"</f>
        <v>2405002306</v>
      </c>
      <c r="C668" s="5">
        <v>58.11</v>
      </c>
    </row>
    <row r="669" spans="1:3">
      <c r="A669" s="5" t="str">
        <f>"0503"</f>
        <v>0503</v>
      </c>
      <c r="B669" s="5" t="str">
        <f>"2405002307"</f>
        <v>2405002307</v>
      </c>
      <c r="C669" s="5">
        <v>57.22</v>
      </c>
    </row>
    <row r="670" spans="1:3">
      <c r="A670" s="5" t="str">
        <f>"0501"</f>
        <v>0501</v>
      </c>
      <c r="B670" s="5" t="str">
        <f>"2405002308"</f>
        <v>2405002308</v>
      </c>
      <c r="C670" s="5">
        <v>67.52</v>
      </c>
    </row>
    <row r="671" spans="1:3">
      <c r="A671" s="5" t="str">
        <f>"0503"</f>
        <v>0503</v>
      </c>
      <c r="B671" s="5" t="str">
        <f>"2405002309"</f>
        <v>2405002309</v>
      </c>
      <c r="C671" s="5">
        <v>0</v>
      </c>
    </row>
    <row r="672" spans="1:3">
      <c r="A672" s="5" t="str">
        <f>"0503"</f>
        <v>0503</v>
      </c>
      <c r="B672" s="5" t="str">
        <f>"2405002310"</f>
        <v>2405002310</v>
      </c>
      <c r="C672" s="5">
        <v>0</v>
      </c>
    </row>
    <row r="673" spans="1:3">
      <c r="A673" s="5" t="str">
        <f>"0503"</f>
        <v>0503</v>
      </c>
      <c r="B673" s="5" t="str">
        <f>"2405002311"</f>
        <v>2405002311</v>
      </c>
      <c r="C673" s="5">
        <v>0</v>
      </c>
    </row>
    <row r="674" spans="1:3">
      <c r="A674" s="5" t="str">
        <f>"0503"</f>
        <v>0503</v>
      </c>
      <c r="B674" s="5" t="str">
        <f>"2405002312"</f>
        <v>2405002312</v>
      </c>
      <c r="C674" s="5">
        <v>65.66</v>
      </c>
    </row>
    <row r="675" spans="1:3">
      <c r="A675" s="5" t="str">
        <f>"0503"</f>
        <v>0503</v>
      </c>
      <c r="B675" s="5" t="str">
        <f>"2405002313"</f>
        <v>2405002313</v>
      </c>
      <c r="C675" s="5">
        <v>0</v>
      </c>
    </row>
    <row r="676" spans="1:3">
      <c r="A676" s="5" t="str">
        <f>"0505"</f>
        <v>0505</v>
      </c>
      <c r="B676" s="5" t="str">
        <f>"2405002314"</f>
        <v>2405002314</v>
      </c>
      <c r="C676" s="5">
        <v>56.74</v>
      </c>
    </row>
    <row r="677" spans="1:3">
      <c r="A677" s="5" t="str">
        <f>"0503"</f>
        <v>0503</v>
      </c>
      <c r="B677" s="5" t="str">
        <f>"2405002315"</f>
        <v>2405002315</v>
      </c>
      <c r="C677" s="5">
        <v>62.86</v>
      </c>
    </row>
    <row r="678" spans="1:3">
      <c r="A678" s="5" t="str">
        <f>"0505"</f>
        <v>0505</v>
      </c>
      <c r="B678" s="5" t="str">
        <f>"2405002316"</f>
        <v>2405002316</v>
      </c>
      <c r="C678" s="5">
        <v>0</v>
      </c>
    </row>
    <row r="679" spans="1:3">
      <c r="A679" s="5" t="str">
        <f>"0502"</f>
        <v>0502</v>
      </c>
      <c r="B679" s="5" t="str">
        <f>"2405002317"</f>
        <v>2405002317</v>
      </c>
      <c r="C679" s="5">
        <v>43.18</v>
      </c>
    </row>
    <row r="680" spans="1:3">
      <c r="A680" s="5" t="str">
        <f>"0502"</f>
        <v>0502</v>
      </c>
      <c r="B680" s="5" t="str">
        <f>"2405002318"</f>
        <v>2405002318</v>
      </c>
      <c r="C680" s="5">
        <v>43.04</v>
      </c>
    </row>
    <row r="681" spans="1:3">
      <c r="A681" s="5" t="str">
        <f>"0504"</f>
        <v>0504</v>
      </c>
      <c r="B681" s="5" t="str">
        <f>"2405002319"</f>
        <v>2405002319</v>
      </c>
      <c r="C681" s="5">
        <v>62.91</v>
      </c>
    </row>
    <row r="682" spans="1:3">
      <c r="A682" s="5" t="str">
        <f>"0505"</f>
        <v>0505</v>
      </c>
      <c r="B682" s="5" t="str">
        <f>"2405002320"</f>
        <v>2405002320</v>
      </c>
      <c r="C682" s="5">
        <v>78.21</v>
      </c>
    </row>
    <row r="683" spans="1:3">
      <c r="A683" s="5" t="str">
        <f>"0505"</f>
        <v>0505</v>
      </c>
      <c r="B683" s="5" t="str">
        <f>"2405002321"</f>
        <v>2405002321</v>
      </c>
      <c r="C683" s="5">
        <v>37.31</v>
      </c>
    </row>
    <row r="684" spans="1:3">
      <c r="A684" s="5" t="str">
        <f>"0504"</f>
        <v>0504</v>
      </c>
      <c r="B684" s="5" t="str">
        <f>"2405002322"</f>
        <v>2405002322</v>
      </c>
      <c r="C684" s="5">
        <v>76.36</v>
      </c>
    </row>
    <row r="685" spans="1:3">
      <c r="A685" s="5" t="str">
        <f>"0503"</f>
        <v>0503</v>
      </c>
      <c r="B685" s="5" t="str">
        <f>"2405002323"</f>
        <v>2405002323</v>
      </c>
      <c r="C685" s="5">
        <v>0</v>
      </c>
    </row>
    <row r="686" spans="1:3">
      <c r="A686" s="5" t="str">
        <f>"0502"</f>
        <v>0502</v>
      </c>
      <c r="B686" s="5" t="str">
        <f>"2405002324"</f>
        <v>2405002324</v>
      </c>
      <c r="C686" s="5">
        <v>0</v>
      </c>
    </row>
    <row r="687" spans="1:3">
      <c r="A687" s="5" t="str">
        <f>"0504"</f>
        <v>0504</v>
      </c>
      <c r="B687" s="5" t="str">
        <f>"2405002325"</f>
        <v>2405002325</v>
      </c>
      <c r="C687" s="5">
        <v>55.59</v>
      </c>
    </row>
    <row r="688" spans="1:3">
      <c r="A688" s="5" t="str">
        <f>"0503"</f>
        <v>0503</v>
      </c>
      <c r="B688" s="5" t="str">
        <f>"2405002326"</f>
        <v>2405002326</v>
      </c>
      <c r="C688" s="5">
        <v>0</v>
      </c>
    </row>
    <row r="689" spans="1:3">
      <c r="A689" s="5" t="str">
        <f>"0505"</f>
        <v>0505</v>
      </c>
      <c r="B689" s="5" t="str">
        <f>"2405002327"</f>
        <v>2405002327</v>
      </c>
      <c r="C689" s="5">
        <v>0</v>
      </c>
    </row>
    <row r="690" spans="1:3">
      <c r="A690" s="5" t="str">
        <f>"0503"</f>
        <v>0503</v>
      </c>
      <c r="B690" s="5" t="str">
        <f>"2405002328"</f>
        <v>2405002328</v>
      </c>
      <c r="C690" s="5">
        <v>62.9</v>
      </c>
    </row>
    <row r="691" spans="1:3">
      <c r="A691" s="5" t="str">
        <f>"0503"</f>
        <v>0503</v>
      </c>
      <c r="B691" s="5" t="str">
        <f>"2405002329"</f>
        <v>2405002329</v>
      </c>
      <c r="C691" s="5">
        <v>57.39</v>
      </c>
    </row>
    <row r="692" spans="1:3">
      <c r="A692" s="5" t="str">
        <f>"0505"</f>
        <v>0505</v>
      </c>
      <c r="B692" s="5" t="str">
        <f>"2405002330"</f>
        <v>2405002330</v>
      </c>
      <c r="C692" s="5">
        <v>62.29</v>
      </c>
    </row>
    <row r="693" spans="1:3">
      <c r="A693" s="5" t="str">
        <f>"0503"</f>
        <v>0503</v>
      </c>
      <c r="B693" s="5" t="str">
        <f>"2405002401"</f>
        <v>2405002401</v>
      </c>
      <c r="C693" s="5">
        <v>57.96</v>
      </c>
    </row>
    <row r="694" spans="1:3">
      <c r="A694" s="5" t="str">
        <f>"0503"</f>
        <v>0503</v>
      </c>
      <c r="B694" s="5" t="str">
        <f>"2405002402"</f>
        <v>2405002402</v>
      </c>
      <c r="C694" s="5">
        <v>69.74</v>
      </c>
    </row>
    <row r="695" spans="1:3">
      <c r="A695" s="5" t="str">
        <f>"0505"</f>
        <v>0505</v>
      </c>
      <c r="B695" s="5" t="str">
        <f>"2405002403"</f>
        <v>2405002403</v>
      </c>
      <c r="C695" s="5">
        <v>0</v>
      </c>
    </row>
    <row r="696" spans="1:3">
      <c r="A696" s="5" t="str">
        <f>"0503"</f>
        <v>0503</v>
      </c>
      <c r="B696" s="5" t="str">
        <f>"2405002404"</f>
        <v>2405002404</v>
      </c>
      <c r="C696" s="5">
        <v>59.79</v>
      </c>
    </row>
    <row r="697" spans="1:3">
      <c r="A697" s="5" t="str">
        <f>"0505"</f>
        <v>0505</v>
      </c>
      <c r="B697" s="5" t="str">
        <f>"2405002405"</f>
        <v>2405002405</v>
      </c>
      <c r="C697" s="5">
        <v>65.25</v>
      </c>
    </row>
    <row r="698" spans="1:3">
      <c r="A698" s="5" t="str">
        <f>"0503"</f>
        <v>0503</v>
      </c>
      <c r="B698" s="5" t="str">
        <f>"2405002406"</f>
        <v>2405002406</v>
      </c>
      <c r="C698" s="5">
        <v>0</v>
      </c>
    </row>
    <row r="699" spans="1:3">
      <c r="A699" s="5" t="str">
        <f>"0505"</f>
        <v>0505</v>
      </c>
      <c r="B699" s="5" t="str">
        <f>"2405002407"</f>
        <v>2405002407</v>
      </c>
      <c r="C699" s="5">
        <v>65.57</v>
      </c>
    </row>
    <row r="700" spans="1:3">
      <c r="A700" s="5" t="str">
        <f>"0502"</f>
        <v>0502</v>
      </c>
      <c r="B700" s="5" t="str">
        <f>"2405002408"</f>
        <v>2405002408</v>
      </c>
      <c r="C700" s="5">
        <v>0</v>
      </c>
    </row>
    <row r="701" spans="1:3">
      <c r="A701" s="5" t="str">
        <f>"0501"</f>
        <v>0501</v>
      </c>
      <c r="B701" s="5" t="str">
        <f>"2405002409"</f>
        <v>2405002409</v>
      </c>
      <c r="C701" s="5">
        <v>71.85</v>
      </c>
    </row>
    <row r="702" spans="1:3">
      <c r="A702" s="5" t="str">
        <f>"0503"</f>
        <v>0503</v>
      </c>
      <c r="B702" s="5" t="str">
        <f>"2405002410"</f>
        <v>2405002410</v>
      </c>
      <c r="C702" s="5">
        <v>71.68</v>
      </c>
    </row>
    <row r="703" spans="1:3">
      <c r="A703" s="5" t="str">
        <f>"0505"</f>
        <v>0505</v>
      </c>
      <c r="B703" s="5" t="str">
        <f>"2405002411"</f>
        <v>2405002411</v>
      </c>
      <c r="C703" s="5">
        <v>70.03</v>
      </c>
    </row>
    <row r="704" spans="1:3">
      <c r="A704" s="5" t="str">
        <f>"0501"</f>
        <v>0501</v>
      </c>
      <c r="B704" s="5" t="str">
        <f>"2405002412"</f>
        <v>2405002412</v>
      </c>
      <c r="C704" s="5">
        <v>0</v>
      </c>
    </row>
    <row r="705" spans="1:3">
      <c r="A705" s="5" t="str">
        <f>"0505"</f>
        <v>0505</v>
      </c>
      <c r="B705" s="5" t="str">
        <f>"2405002413"</f>
        <v>2405002413</v>
      </c>
      <c r="C705" s="5">
        <v>63.02</v>
      </c>
    </row>
    <row r="706" spans="1:3">
      <c r="A706" s="5" t="str">
        <f>"0503"</f>
        <v>0503</v>
      </c>
      <c r="B706" s="5" t="str">
        <f>"2405002414"</f>
        <v>2405002414</v>
      </c>
      <c r="C706" s="5">
        <v>63.03</v>
      </c>
    </row>
    <row r="707" spans="1:3">
      <c r="A707" s="5" t="str">
        <f t="shared" ref="A707:A712" si="6">"0505"</f>
        <v>0505</v>
      </c>
      <c r="B707" s="5" t="str">
        <f>"2405002415"</f>
        <v>2405002415</v>
      </c>
      <c r="C707" s="5">
        <v>0</v>
      </c>
    </row>
    <row r="708" spans="1:3">
      <c r="A708" s="5" t="str">
        <f t="shared" si="6"/>
        <v>0505</v>
      </c>
      <c r="B708" s="5" t="str">
        <f>"2405002416"</f>
        <v>2405002416</v>
      </c>
      <c r="C708" s="5">
        <v>42.04</v>
      </c>
    </row>
    <row r="709" spans="1:3">
      <c r="A709" s="5" t="str">
        <f t="shared" si="6"/>
        <v>0505</v>
      </c>
      <c r="B709" s="5" t="str">
        <f>"2405002417"</f>
        <v>2405002417</v>
      </c>
      <c r="C709" s="5">
        <v>0</v>
      </c>
    </row>
    <row r="710" spans="1:3">
      <c r="A710" s="5" t="str">
        <f t="shared" si="6"/>
        <v>0505</v>
      </c>
      <c r="B710" s="5" t="str">
        <f>"2405002418"</f>
        <v>2405002418</v>
      </c>
      <c r="C710" s="5">
        <v>68.31</v>
      </c>
    </row>
    <row r="711" spans="1:3">
      <c r="A711" s="5" t="str">
        <f t="shared" si="6"/>
        <v>0505</v>
      </c>
      <c r="B711" s="5" t="str">
        <f>"2405002419"</f>
        <v>2405002419</v>
      </c>
      <c r="C711" s="5">
        <v>0</v>
      </c>
    </row>
    <row r="712" spans="1:3">
      <c r="A712" s="5" t="str">
        <f t="shared" si="6"/>
        <v>0505</v>
      </c>
      <c r="B712" s="5" t="str">
        <f>"2405002420"</f>
        <v>2405002420</v>
      </c>
      <c r="C712" s="5">
        <v>51.67</v>
      </c>
    </row>
    <row r="713" spans="1:3">
      <c r="A713" s="5" t="str">
        <f>"0503"</f>
        <v>0503</v>
      </c>
      <c r="B713" s="5" t="str">
        <f>"2405002421"</f>
        <v>2405002421</v>
      </c>
      <c r="C713" s="5">
        <v>0</v>
      </c>
    </row>
    <row r="714" spans="1:3">
      <c r="A714" s="5" t="str">
        <f>"0501"</f>
        <v>0501</v>
      </c>
      <c r="B714" s="5" t="str">
        <f>"2405002422"</f>
        <v>2405002422</v>
      </c>
      <c r="C714" s="5">
        <v>72.1</v>
      </c>
    </row>
    <row r="715" spans="1:3">
      <c r="A715" s="5" t="str">
        <f>"0503"</f>
        <v>0503</v>
      </c>
      <c r="B715" s="5" t="str">
        <f>"2405002423"</f>
        <v>2405002423</v>
      </c>
      <c r="C715" s="5">
        <v>67.25</v>
      </c>
    </row>
    <row r="716" spans="1:3">
      <c r="A716" s="5" t="str">
        <f>"0501"</f>
        <v>0501</v>
      </c>
      <c r="B716" s="5" t="str">
        <f>"2405002424"</f>
        <v>2405002424</v>
      </c>
      <c r="C716" s="5">
        <v>55.24</v>
      </c>
    </row>
    <row r="717" spans="1:3">
      <c r="A717" s="5" t="str">
        <f>"0502"</f>
        <v>0502</v>
      </c>
      <c r="B717" s="5" t="str">
        <f>"2405002425"</f>
        <v>2405002425</v>
      </c>
      <c r="C717" s="5">
        <v>56.43</v>
      </c>
    </row>
    <row r="718" spans="1:3">
      <c r="A718" s="5" t="str">
        <f>"0505"</f>
        <v>0505</v>
      </c>
      <c r="B718" s="5" t="str">
        <f>"2405002426"</f>
        <v>2405002426</v>
      </c>
      <c r="C718" s="5">
        <v>58.73</v>
      </c>
    </row>
    <row r="719" spans="1:3">
      <c r="A719" s="5" t="str">
        <f>"0503"</f>
        <v>0503</v>
      </c>
      <c r="B719" s="5" t="str">
        <f>"2405002427"</f>
        <v>2405002427</v>
      </c>
      <c r="C719" s="5">
        <v>67.65</v>
      </c>
    </row>
    <row r="720" spans="1:3">
      <c r="A720" s="5" t="str">
        <f>"0501"</f>
        <v>0501</v>
      </c>
      <c r="B720" s="5" t="str">
        <f>"2405002428"</f>
        <v>2405002428</v>
      </c>
      <c r="C720" s="5">
        <v>0</v>
      </c>
    </row>
    <row r="721" spans="1:3">
      <c r="A721" s="5" t="str">
        <f>"0505"</f>
        <v>0505</v>
      </c>
      <c r="B721" s="5" t="str">
        <f>"2405002429"</f>
        <v>2405002429</v>
      </c>
      <c r="C721" s="5">
        <v>64.66</v>
      </c>
    </row>
    <row r="722" spans="1:3">
      <c r="A722" s="5" t="str">
        <f>"0503"</f>
        <v>0503</v>
      </c>
      <c r="B722" s="5" t="str">
        <f>"2405002430"</f>
        <v>2405002430</v>
      </c>
      <c r="C722" s="5">
        <v>65.78</v>
      </c>
    </row>
    <row r="723" spans="1:3">
      <c r="A723" s="5" t="str">
        <f>"0503"</f>
        <v>0503</v>
      </c>
      <c r="B723" s="5" t="str">
        <f>"2405002501"</f>
        <v>2405002501</v>
      </c>
      <c r="C723" s="5">
        <v>0</v>
      </c>
    </row>
    <row r="724" spans="1:3">
      <c r="A724" s="5" t="str">
        <f>"0503"</f>
        <v>0503</v>
      </c>
      <c r="B724" s="5" t="str">
        <f>"2405002502"</f>
        <v>2405002502</v>
      </c>
      <c r="C724" s="5">
        <v>43.77</v>
      </c>
    </row>
    <row r="725" spans="1:3">
      <c r="A725" s="5" t="str">
        <f>"0503"</f>
        <v>0503</v>
      </c>
      <c r="B725" s="5" t="str">
        <f>"2405002503"</f>
        <v>2405002503</v>
      </c>
      <c r="C725" s="5">
        <v>63.73</v>
      </c>
    </row>
    <row r="726" spans="1:3">
      <c r="A726" s="5" t="str">
        <f>"0505"</f>
        <v>0505</v>
      </c>
      <c r="B726" s="5" t="str">
        <f>"2405002504"</f>
        <v>2405002504</v>
      </c>
      <c r="C726" s="5">
        <v>0</v>
      </c>
    </row>
    <row r="727" spans="1:3">
      <c r="A727" s="5" t="str">
        <f>"0503"</f>
        <v>0503</v>
      </c>
      <c r="B727" s="5" t="str">
        <f>"2405002505"</f>
        <v>2405002505</v>
      </c>
      <c r="C727" s="5">
        <v>58.64</v>
      </c>
    </row>
    <row r="728" spans="1:3">
      <c r="A728" s="5" t="str">
        <f>"0505"</f>
        <v>0505</v>
      </c>
      <c r="B728" s="5" t="str">
        <f>"2405002506"</f>
        <v>2405002506</v>
      </c>
      <c r="C728" s="5">
        <v>57.75</v>
      </c>
    </row>
    <row r="729" spans="1:3">
      <c r="A729" s="5" t="str">
        <f>"0505"</f>
        <v>0505</v>
      </c>
      <c r="B729" s="5" t="str">
        <f>"2405002507"</f>
        <v>2405002507</v>
      </c>
      <c r="C729" s="5">
        <v>54.75</v>
      </c>
    </row>
    <row r="730" spans="1:3">
      <c r="A730" s="5" t="str">
        <f>"0504"</f>
        <v>0504</v>
      </c>
      <c r="B730" s="5" t="str">
        <f>"2405002508"</f>
        <v>2405002508</v>
      </c>
      <c r="C730" s="5">
        <v>61.22</v>
      </c>
    </row>
    <row r="731" spans="1:3">
      <c r="A731" s="5" t="str">
        <f>"0501"</f>
        <v>0501</v>
      </c>
      <c r="B731" s="5" t="str">
        <f>"2405002509"</f>
        <v>2405002509</v>
      </c>
      <c r="C731" s="5">
        <v>67.55</v>
      </c>
    </row>
    <row r="732" spans="1:3">
      <c r="A732" s="5" t="str">
        <f>"0501"</f>
        <v>0501</v>
      </c>
      <c r="B732" s="5" t="str">
        <f>"2405002510"</f>
        <v>2405002510</v>
      </c>
      <c r="C732" s="5">
        <v>69.14</v>
      </c>
    </row>
    <row r="733" spans="1:3">
      <c r="A733" s="5" t="str">
        <f>"0501"</f>
        <v>0501</v>
      </c>
      <c r="B733" s="5" t="str">
        <f>"2405002511"</f>
        <v>2405002511</v>
      </c>
      <c r="C733" s="5">
        <v>68.17</v>
      </c>
    </row>
    <row r="734" spans="1:3">
      <c r="A734" s="5" t="str">
        <f>"0504"</f>
        <v>0504</v>
      </c>
      <c r="B734" s="5" t="str">
        <f>"2405002512"</f>
        <v>2405002512</v>
      </c>
      <c r="C734" s="5">
        <v>69.88</v>
      </c>
    </row>
    <row r="735" spans="1:3">
      <c r="A735" s="5" t="str">
        <f>"0504"</f>
        <v>0504</v>
      </c>
      <c r="B735" s="5" t="str">
        <f>"2405002513"</f>
        <v>2405002513</v>
      </c>
      <c r="C735" s="5">
        <v>0</v>
      </c>
    </row>
    <row r="736" spans="1:3">
      <c r="A736" s="5" t="str">
        <f>"0505"</f>
        <v>0505</v>
      </c>
      <c r="B736" s="5" t="str">
        <f>"2405002514"</f>
        <v>2405002514</v>
      </c>
      <c r="C736" s="5">
        <v>69.48</v>
      </c>
    </row>
    <row r="737" spans="1:3">
      <c r="A737" s="5" t="str">
        <f>"0505"</f>
        <v>0505</v>
      </c>
      <c r="B737" s="5" t="str">
        <f>"2405002515"</f>
        <v>2405002515</v>
      </c>
      <c r="C737" s="5">
        <v>79</v>
      </c>
    </row>
    <row r="738" spans="1:3">
      <c r="A738" s="5" t="str">
        <f>"0501"</f>
        <v>0501</v>
      </c>
      <c r="B738" s="5" t="str">
        <f>"2405002516"</f>
        <v>2405002516</v>
      </c>
      <c r="C738" s="5">
        <v>68.25</v>
      </c>
    </row>
    <row r="739" spans="1:3">
      <c r="A739" s="5" t="str">
        <f>"0505"</f>
        <v>0505</v>
      </c>
      <c r="B739" s="5" t="str">
        <f>"2405002517"</f>
        <v>2405002517</v>
      </c>
      <c r="C739" s="5">
        <v>61.44</v>
      </c>
    </row>
    <row r="740" spans="1:3">
      <c r="A740" s="5" t="str">
        <f>"0505"</f>
        <v>0505</v>
      </c>
      <c r="B740" s="5" t="str">
        <f>"2405002518"</f>
        <v>2405002518</v>
      </c>
      <c r="C740" s="5">
        <v>0</v>
      </c>
    </row>
    <row r="741" spans="1:3">
      <c r="A741" s="5" t="str">
        <f>"0501"</f>
        <v>0501</v>
      </c>
      <c r="B741" s="5" t="str">
        <f>"2405002519"</f>
        <v>2405002519</v>
      </c>
      <c r="C741" s="5">
        <v>0</v>
      </c>
    </row>
    <row r="742" spans="1:3">
      <c r="A742" s="5" t="str">
        <f>"0503"</f>
        <v>0503</v>
      </c>
      <c r="B742" s="5" t="str">
        <f>"2405002520"</f>
        <v>2405002520</v>
      </c>
      <c r="C742" s="5">
        <v>62.26</v>
      </c>
    </row>
    <row r="743" spans="1:3">
      <c r="A743" s="5" t="str">
        <f>"0501"</f>
        <v>0501</v>
      </c>
      <c r="B743" s="5" t="str">
        <f>"2405002521"</f>
        <v>2405002521</v>
      </c>
      <c r="C743" s="5">
        <v>72.73</v>
      </c>
    </row>
    <row r="744" spans="1:3">
      <c r="A744" s="5" t="str">
        <f>"0505"</f>
        <v>0505</v>
      </c>
      <c r="B744" s="5" t="str">
        <f>"2405002522"</f>
        <v>2405002522</v>
      </c>
      <c r="C744" s="5">
        <v>68.31</v>
      </c>
    </row>
    <row r="745" spans="1:3">
      <c r="A745" s="5" t="str">
        <f>"0502"</f>
        <v>0502</v>
      </c>
      <c r="B745" s="5" t="str">
        <f>"2405002523"</f>
        <v>2405002523</v>
      </c>
      <c r="C745" s="5">
        <v>56.79</v>
      </c>
    </row>
    <row r="746" spans="1:3">
      <c r="A746" s="5" t="str">
        <f>"0502"</f>
        <v>0502</v>
      </c>
      <c r="B746" s="5" t="str">
        <f>"2405002524"</f>
        <v>2405002524</v>
      </c>
      <c r="C746" s="5">
        <v>65.23</v>
      </c>
    </row>
    <row r="747" spans="1:3">
      <c r="A747" s="5" t="str">
        <f>"0505"</f>
        <v>0505</v>
      </c>
      <c r="B747" s="5" t="str">
        <f>"2405002525"</f>
        <v>2405002525</v>
      </c>
      <c r="C747" s="5">
        <v>0</v>
      </c>
    </row>
    <row r="748" spans="1:3">
      <c r="A748" s="5" t="str">
        <f>"0505"</f>
        <v>0505</v>
      </c>
      <c r="B748" s="5" t="str">
        <f>"2405002526"</f>
        <v>2405002526</v>
      </c>
      <c r="C748" s="5">
        <v>57.75</v>
      </c>
    </row>
    <row r="749" spans="1:3">
      <c r="A749" s="5" t="str">
        <f>"0505"</f>
        <v>0505</v>
      </c>
      <c r="B749" s="5" t="str">
        <f>"2405002527"</f>
        <v>2405002527</v>
      </c>
      <c r="C749" s="5">
        <v>0</v>
      </c>
    </row>
    <row r="750" spans="1:3">
      <c r="A750" s="5" t="str">
        <f>"0501"</f>
        <v>0501</v>
      </c>
      <c r="B750" s="5" t="str">
        <f>"2405002528"</f>
        <v>2405002528</v>
      </c>
      <c r="C750" s="5">
        <v>0</v>
      </c>
    </row>
    <row r="751" spans="1:3">
      <c r="A751" s="5" t="str">
        <f>"0501"</f>
        <v>0501</v>
      </c>
      <c r="B751" s="5" t="str">
        <f>"2405002529"</f>
        <v>2405002529</v>
      </c>
      <c r="C751" s="5">
        <v>0</v>
      </c>
    </row>
    <row r="752" spans="1:3">
      <c r="A752" s="5" t="str">
        <f>"0503"</f>
        <v>0503</v>
      </c>
      <c r="B752" s="5" t="str">
        <f>"2405002530"</f>
        <v>2405002530</v>
      </c>
      <c r="C752" s="5">
        <v>0</v>
      </c>
    </row>
    <row r="753" spans="1:3">
      <c r="A753" s="5" t="str">
        <f>"0503"</f>
        <v>0503</v>
      </c>
      <c r="B753" s="5" t="str">
        <f>"2405002601"</f>
        <v>2405002601</v>
      </c>
      <c r="C753" s="5">
        <v>60.64</v>
      </c>
    </row>
    <row r="754" spans="1:3">
      <c r="A754" s="5" t="str">
        <f>"0503"</f>
        <v>0503</v>
      </c>
      <c r="B754" s="5" t="str">
        <f>"2405002602"</f>
        <v>2405002602</v>
      </c>
      <c r="C754" s="5">
        <v>0</v>
      </c>
    </row>
    <row r="755" spans="1:3">
      <c r="A755" s="5" t="str">
        <f>"0505"</f>
        <v>0505</v>
      </c>
      <c r="B755" s="5" t="str">
        <f>"2405002603"</f>
        <v>2405002603</v>
      </c>
      <c r="C755" s="5">
        <v>71.45</v>
      </c>
    </row>
    <row r="756" spans="1:3">
      <c r="A756" s="5" t="str">
        <f>"0503"</f>
        <v>0503</v>
      </c>
      <c r="B756" s="5" t="str">
        <f>"2405002604"</f>
        <v>2405002604</v>
      </c>
      <c r="C756" s="5">
        <v>61.24</v>
      </c>
    </row>
    <row r="757" spans="1:3">
      <c r="A757" s="5" t="str">
        <f>"0502"</f>
        <v>0502</v>
      </c>
      <c r="B757" s="5" t="str">
        <f>"2405002605"</f>
        <v>2405002605</v>
      </c>
      <c r="C757" s="5">
        <v>74.04</v>
      </c>
    </row>
    <row r="758" spans="1:3">
      <c r="A758" s="5" t="str">
        <f>"0504"</f>
        <v>0504</v>
      </c>
      <c r="B758" s="5" t="str">
        <f>"2405002606"</f>
        <v>2405002606</v>
      </c>
      <c r="C758" s="5">
        <v>66.4</v>
      </c>
    </row>
    <row r="759" spans="1:3">
      <c r="A759" s="5" t="str">
        <f>"0502"</f>
        <v>0502</v>
      </c>
      <c r="B759" s="5" t="str">
        <f>"2405002607"</f>
        <v>2405002607</v>
      </c>
      <c r="C759" s="5">
        <v>43.23</v>
      </c>
    </row>
    <row r="760" spans="1:3">
      <c r="A760" s="5" t="str">
        <f>"0503"</f>
        <v>0503</v>
      </c>
      <c r="B760" s="5" t="str">
        <f>"2405002608"</f>
        <v>2405002608</v>
      </c>
      <c r="C760" s="5">
        <v>0</v>
      </c>
    </row>
    <row r="761" spans="1:3">
      <c r="A761" s="5" t="str">
        <f>"0502"</f>
        <v>0502</v>
      </c>
      <c r="B761" s="5" t="str">
        <f>"2405002609"</f>
        <v>2405002609</v>
      </c>
      <c r="C761" s="5">
        <v>66.69</v>
      </c>
    </row>
    <row r="762" spans="1:3">
      <c r="A762" s="5" t="str">
        <f>"0505"</f>
        <v>0505</v>
      </c>
      <c r="B762" s="5" t="str">
        <f>"2405002610"</f>
        <v>2405002610</v>
      </c>
      <c r="C762" s="5">
        <v>59.07</v>
      </c>
    </row>
    <row r="763" spans="1:3">
      <c r="A763" s="5" t="str">
        <f>"0501"</f>
        <v>0501</v>
      </c>
      <c r="B763" s="5" t="str">
        <f>"2405002611"</f>
        <v>2405002611</v>
      </c>
      <c r="C763" s="5">
        <v>0</v>
      </c>
    </row>
    <row r="764" spans="1:3">
      <c r="A764" s="5" t="str">
        <f>"0502"</f>
        <v>0502</v>
      </c>
      <c r="B764" s="5" t="str">
        <f>"2405002612"</f>
        <v>2405002612</v>
      </c>
      <c r="C764" s="5">
        <v>62.75</v>
      </c>
    </row>
    <row r="765" spans="1:3">
      <c r="A765" s="5" t="str">
        <f>"0501"</f>
        <v>0501</v>
      </c>
      <c r="B765" s="5" t="str">
        <f>"2405002613"</f>
        <v>2405002613</v>
      </c>
      <c r="C765" s="5">
        <v>63.88</v>
      </c>
    </row>
    <row r="766" spans="1:3">
      <c r="A766" s="5" t="str">
        <f>"0504"</f>
        <v>0504</v>
      </c>
      <c r="B766" s="5" t="str">
        <f>"2405002614"</f>
        <v>2405002614</v>
      </c>
      <c r="C766" s="5">
        <v>0</v>
      </c>
    </row>
    <row r="767" spans="1:3">
      <c r="A767" s="5" t="str">
        <f>"0505"</f>
        <v>0505</v>
      </c>
      <c r="B767" s="5" t="str">
        <f>"2405002615"</f>
        <v>2405002615</v>
      </c>
      <c r="C767" s="5">
        <v>0</v>
      </c>
    </row>
    <row r="768" spans="1:3">
      <c r="A768" s="5" t="str">
        <f>"0505"</f>
        <v>0505</v>
      </c>
      <c r="B768" s="5" t="str">
        <f>"2405002616"</f>
        <v>2405002616</v>
      </c>
      <c r="C768" s="5">
        <v>54.82</v>
      </c>
    </row>
    <row r="769" spans="1:3">
      <c r="A769" s="5" t="str">
        <f>"0503"</f>
        <v>0503</v>
      </c>
      <c r="B769" s="5" t="str">
        <f>"2405002617"</f>
        <v>2405002617</v>
      </c>
      <c r="C769" s="5">
        <v>57.13</v>
      </c>
    </row>
    <row r="770" spans="1:3">
      <c r="A770" s="5" t="str">
        <f>"0503"</f>
        <v>0503</v>
      </c>
      <c r="B770" s="5" t="str">
        <f>"2405002618"</f>
        <v>2405002618</v>
      </c>
      <c r="C770" s="5">
        <v>0</v>
      </c>
    </row>
    <row r="771" spans="1:3">
      <c r="A771" s="5" t="str">
        <f>"0501"</f>
        <v>0501</v>
      </c>
      <c r="B771" s="5" t="str">
        <f>"2405002619"</f>
        <v>2405002619</v>
      </c>
      <c r="C771" s="5">
        <v>0</v>
      </c>
    </row>
    <row r="772" spans="1:3">
      <c r="A772" s="5" t="str">
        <f>"0504"</f>
        <v>0504</v>
      </c>
      <c r="B772" s="5" t="str">
        <f>"2405002620"</f>
        <v>2405002620</v>
      </c>
      <c r="C772" s="5">
        <v>0</v>
      </c>
    </row>
    <row r="773" spans="1:3">
      <c r="A773" s="5" t="str">
        <f>"0502"</f>
        <v>0502</v>
      </c>
      <c r="B773" s="5" t="str">
        <f>"2405002621"</f>
        <v>2405002621</v>
      </c>
      <c r="C773" s="5">
        <v>71.22</v>
      </c>
    </row>
    <row r="774" spans="1:3">
      <c r="A774" s="5" t="str">
        <f>"0503"</f>
        <v>0503</v>
      </c>
      <c r="B774" s="5" t="str">
        <f>"2405002622"</f>
        <v>2405002622</v>
      </c>
      <c r="C774" s="5">
        <v>0</v>
      </c>
    </row>
    <row r="775" spans="1:3">
      <c r="A775" s="5" t="str">
        <f>"0504"</f>
        <v>0504</v>
      </c>
      <c r="B775" s="5" t="str">
        <f>"2405002623"</f>
        <v>2405002623</v>
      </c>
      <c r="C775" s="5">
        <v>77.21</v>
      </c>
    </row>
    <row r="776" spans="1:3">
      <c r="A776" s="5" t="str">
        <f>"0503"</f>
        <v>0503</v>
      </c>
      <c r="B776" s="5" t="str">
        <f>"2405002624"</f>
        <v>2405002624</v>
      </c>
      <c r="C776" s="5">
        <v>57.39</v>
      </c>
    </row>
    <row r="777" spans="1:3">
      <c r="A777" s="5" t="str">
        <f>"0501"</f>
        <v>0501</v>
      </c>
      <c r="B777" s="5" t="str">
        <f>"2405002625"</f>
        <v>2405002625</v>
      </c>
      <c r="C777" s="5">
        <v>0</v>
      </c>
    </row>
    <row r="778" spans="1:3">
      <c r="A778" s="5" t="str">
        <f>"0501"</f>
        <v>0501</v>
      </c>
      <c r="B778" s="5" t="str">
        <f>"2405002626"</f>
        <v>2405002626</v>
      </c>
      <c r="C778" s="5">
        <v>0</v>
      </c>
    </row>
    <row r="779" spans="1:3">
      <c r="A779" s="5" t="str">
        <f>"0501"</f>
        <v>0501</v>
      </c>
      <c r="B779" s="5" t="str">
        <f>"2405002627"</f>
        <v>2405002627</v>
      </c>
      <c r="C779" s="5">
        <v>0</v>
      </c>
    </row>
    <row r="780" spans="1:3">
      <c r="A780" s="5" t="str">
        <f>"0502"</f>
        <v>0502</v>
      </c>
      <c r="B780" s="5" t="str">
        <f>"2405002628"</f>
        <v>2405002628</v>
      </c>
      <c r="C780" s="5">
        <v>0</v>
      </c>
    </row>
    <row r="781" spans="1:3">
      <c r="A781" s="5" t="str">
        <f>"0503"</f>
        <v>0503</v>
      </c>
      <c r="B781" s="5" t="str">
        <f>"2405002629"</f>
        <v>2405002629</v>
      </c>
      <c r="C781" s="5">
        <v>54.32</v>
      </c>
    </row>
    <row r="782" spans="1:3">
      <c r="A782" s="5" t="str">
        <f>"0504"</f>
        <v>0504</v>
      </c>
      <c r="B782" s="5" t="str">
        <f>"2405002630"</f>
        <v>2405002630</v>
      </c>
      <c r="C782" s="5">
        <v>56.73</v>
      </c>
    </row>
    <row r="783" spans="1:3">
      <c r="A783" s="5" t="str">
        <f>"0505"</f>
        <v>0505</v>
      </c>
      <c r="B783" s="5" t="str">
        <f>"2405002701"</f>
        <v>2405002701</v>
      </c>
      <c r="C783" s="5">
        <v>56.54</v>
      </c>
    </row>
    <row r="784" spans="1:3">
      <c r="A784" s="5" t="str">
        <f>"0505"</f>
        <v>0505</v>
      </c>
      <c r="B784" s="5" t="str">
        <f>"2405002702"</f>
        <v>2405002702</v>
      </c>
      <c r="C784" s="5">
        <v>60.38</v>
      </c>
    </row>
    <row r="785" spans="1:3">
      <c r="A785" s="5" t="str">
        <f>"0505"</f>
        <v>0505</v>
      </c>
      <c r="B785" s="5" t="str">
        <f>"2405002703"</f>
        <v>2405002703</v>
      </c>
      <c r="C785" s="5">
        <v>58.04</v>
      </c>
    </row>
    <row r="786" spans="1:3">
      <c r="A786" s="5" t="str">
        <f>"0502"</f>
        <v>0502</v>
      </c>
      <c r="B786" s="5" t="str">
        <f>"2405002704"</f>
        <v>2405002704</v>
      </c>
      <c r="C786" s="5">
        <v>68.89</v>
      </c>
    </row>
    <row r="787" spans="1:3">
      <c r="A787" s="5" t="str">
        <f>"0505"</f>
        <v>0505</v>
      </c>
      <c r="B787" s="5" t="str">
        <f>"2405002705"</f>
        <v>2405002705</v>
      </c>
      <c r="C787" s="5">
        <v>0</v>
      </c>
    </row>
    <row r="788" spans="1:3">
      <c r="A788" s="5" t="str">
        <f>"0503"</f>
        <v>0503</v>
      </c>
      <c r="B788" s="5" t="str">
        <f>"2405002706"</f>
        <v>2405002706</v>
      </c>
      <c r="C788" s="5">
        <v>62.38</v>
      </c>
    </row>
    <row r="789" spans="1:3">
      <c r="A789" s="5" t="str">
        <f>"0501"</f>
        <v>0501</v>
      </c>
      <c r="B789" s="5" t="str">
        <f>"2405002707"</f>
        <v>2405002707</v>
      </c>
      <c r="C789" s="5">
        <v>58.1</v>
      </c>
    </row>
    <row r="790" spans="1:3">
      <c r="A790" s="5" t="str">
        <f>"0505"</f>
        <v>0505</v>
      </c>
      <c r="B790" s="5" t="str">
        <f>"2405002708"</f>
        <v>2405002708</v>
      </c>
      <c r="C790" s="5">
        <v>0</v>
      </c>
    </row>
    <row r="791" spans="1:3">
      <c r="A791" s="5" t="str">
        <f>"0505"</f>
        <v>0505</v>
      </c>
      <c r="B791" s="5" t="str">
        <f>"2405002709"</f>
        <v>2405002709</v>
      </c>
      <c r="C791" s="5">
        <v>76.29</v>
      </c>
    </row>
    <row r="792" spans="1:3">
      <c r="A792" s="5" t="str">
        <f>"0505"</f>
        <v>0505</v>
      </c>
      <c r="B792" s="5" t="str">
        <f>"2405002710"</f>
        <v>2405002710</v>
      </c>
      <c r="C792" s="5">
        <v>62.46</v>
      </c>
    </row>
    <row r="793" spans="1:3">
      <c r="A793" s="5" t="str">
        <f>"0501"</f>
        <v>0501</v>
      </c>
      <c r="B793" s="5" t="str">
        <f>"2405002711"</f>
        <v>2405002711</v>
      </c>
      <c r="C793" s="5">
        <v>71.6</v>
      </c>
    </row>
    <row r="794" spans="1:3">
      <c r="A794" s="5" t="str">
        <f>"0505"</f>
        <v>0505</v>
      </c>
      <c r="B794" s="5" t="str">
        <f>"2405002712"</f>
        <v>2405002712</v>
      </c>
      <c r="C794" s="5">
        <v>58.52</v>
      </c>
    </row>
    <row r="795" spans="1:3">
      <c r="A795" s="5" t="str">
        <f>"0505"</f>
        <v>0505</v>
      </c>
      <c r="B795" s="5" t="str">
        <f>"2405002713"</f>
        <v>2405002713</v>
      </c>
      <c r="C795" s="5">
        <v>52.09</v>
      </c>
    </row>
    <row r="796" spans="1:3">
      <c r="A796" s="5" t="str">
        <f>"0505"</f>
        <v>0505</v>
      </c>
      <c r="B796" s="5" t="str">
        <f>"2405002714"</f>
        <v>2405002714</v>
      </c>
      <c r="C796" s="5">
        <v>0</v>
      </c>
    </row>
    <row r="797" spans="1:3">
      <c r="A797" s="5" t="str">
        <f>"0502"</f>
        <v>0502</v>
      </c>
      <c r="B797" s="5" t="str">
        <f>"2405002715"</f>
        <v>2405002715</v>
      </c>
      <c r="C797" s="5">
        <v>0</v>
      </c>
    </row>
    <row r="798" spans="1:3">
      <c r="A798" s="5" t="str">
        <f>"0501"</f>
        <v>0501</v>
      </c>
      <c r="B798" s="5" t="str">
        <f>"2405002716"</f>
        <v>2405002716</v>
      </c>
      <c r="C798" s="5">
        <v>61.23</v>
      </c>
    </row>
    <row r="799" spans="1:3">
      <c r="A799" s="5" t="str">
        <f>"0503"</f>
        <v>0503</v>
      </c>
      <c r="B799" s="5" t="str">
        <f>"2405002717"</f>
        <v>2405002717</v>
      </c>
      <c r="C799" s="5">
        <v>49.09</v>
      </c>
    </row>
    <row r="800" spans="1:3">
      <c r="A800" s="5" t="str">
        <f>"0505"</f>
        <v>0505</v>
      </c>
      <c r="B800" s="5" t="str">
        <f>"2405002718"</f>
        <v>2405002718</v>
      </c>
      <c r="C800" s="5">
        <v>0</v>
      </c>
    </row>
    <row r="801" spans="1:3">
      <c r="A801" s="5" t="str">
        <f>"0502"</f>
        <v>0502</v>
      </c>
      <c r="B801" s="5" t="str">
        <f>"2405002719"</f>
        <v>2405002719</v>
      </c>
      <c r="C801" s="5">
        <v>47.52</v>
      </c>
    </row>
    <row r="802" spans="1:3">
      <c r="A802" s="5" t="str">
        <f>"0505"</f>
        <v>0505</v>
      </c>
      <c r="B802" s="5" t="str">
        <f>"2405002720"</f>
        <v>2405002720</v>
      </c>
      <c r="C802" s="5">
        <v>0</v>
      </c>
    </row>
    <row r="803" spans="1:3">
      <c r="A803" s="5" t="str">
        <f>"0501"</f>
        <v>0501</v>
      </c>
      <c r="B803" s="5" t="str">
        <f>"2405002721"</f>
        <v>2405002721</v>
      </c>
      <c r="C803" s="5">
        <v>0</v>
      </c>
    </row>
    <row r="804" spans="1:3">
      <c r="A804" s="5" t="str">
        <f>"0505"</f>
        <v>0505</v>
      </c>
      <c r="B804" s="5" t="str">
        <f>"2405002722"</f>
        <v>2405002722</v>
      </c>
      <c r="C804" s="5">
        <v>61.06</v>
      </c>
    </row>
    <row r="805" spans="1:3">
      <c r="A805" s="5" t="str">
        <f>"0504"</f>
        <v>0504</v>
      </c>
      <c r="B805" s="5" t="str">
        <f>"2405002723"</f>
        <v>2405002723</v>
      </c>
      <c r="C805" s="5">
        <v>61.16</v>
      </c>
    </row>
    <row r="806" spans="1:3">
      <c r="A806" s="5" t="str">
        <f>"0505"</f>
        <v>0505</v>
      </c>
      <c r="B806" s="5" t="str">
        <f>"2405002724"</f>
        <v>2405002724</v>
      </c>
      <c r="C806" s="5">
        <v>56.82</v>
      </c>
    </row>
    <row r="807" spans="1:3">
      <c r="A807" s="5" t="str">
        <f>"0502"</f>
        <v>0502</v>
      </c>
      <c r="B807" s="5" t="str">
        <f>"2405002725"</f>
        <v>2405002725</v>
      </c>
      <c r="C807" s="5">
        <v>75.32</v>
      </c>
    </row>
    <row r="808" spans="1:3">
      <c r="A808" s="5" t="str">
        <f>"0505"</f>
        <v>0505</v>
      </c>
      <c r="B808" s="5" t="str">
        <f>"2405002726"</f>
        <v>2405002726</v>
      </c>
      <c r="C808" s="5">
        <v>0</v>
      </c>
    </row>
    <row r="809" spans="1:3">
      <c r="A809" s="5" t="str">
        <f>"0503"</f>
        <v>0503</v>
      </c>
      <c r="B809" s="5" t="str">
        <f>"2405002727"</f>
        <v>2405002727</v>
      </c>
      <c r="C809" s="5">
        <v>0</v>
      </c>
    </row>
    <row r="810" spans="1:3">
      <c r="A810" s="5" t="str">
        <f>"0501"</f>
        <v>0501</v>
      </c>
      <c r="B810" s="5" t="str">
        <f>"2405002728"</f>
        <v>2405002728</v>
      </c>
      <c r="C810" s="5">
        <v>56.76</v>
      </c>
    </row>
    <row r="811" spans="1:3">
      <c r="A811" s="5" t="str">
        <f>"0505"</f>
        <v>0505</v>
      </c>
      <c r="B811" s="5" t="str">
        <f>"2405002729"</f>
        <v>2405002729</v>
      </c>
      <c r="C811" s="5">
        <v>0</v>
      </c>
    </row>
    <row r="812" spans="1:3">
      <c r="A812" s="5" t="str">
        <f>"0505"</f>
        <v>0505</v>
      </c>
      <c r="B812" s="5" t="str">
        <f>"2405002730"</f>
        <v>2405002730</v>
      </c>
      <c r="C812" s="5">
        <v>56.69</v>
      </c>
    </row>
    <row r="813" spans="1:3">
      <c r="A813" s="5" t="str">
        <f>"0505"</f>
        <v>0505</v>
      </c>
      <c r="B813" s="5" t="str">
        <f>"2405002801"</f>
        <v>2405002801</v>
      </c>
      <c r="C813" s="5">
        <v>57.79</v>
      </c>
    </row>
    <row r="814" spans="1:3">
      <c r="A814" s="5" t="str">
        <f>"0503"</f>
        <v>0503</v>
      </c>
      <c r="B814" s="5" t="str">
        <f>"2405002802"</f>
        <v>2405002802</v>
      </c>
      <c r="C814" s="5">
        <v>0</v>
      </c>
    </row>
    <row r="815" spans="1:3">
      <c r="A815" s="5" t="str">
        <f>"0501"</f>
        <v>0501</v>
      </c>
      <c r="B815" s="5" t="str">
        <f>"2405002803"</f>
        <v>2405002803</v>
      </c>
      <c r="C815" s="5">
        <v>56.08</v>
      </c>
    </row>
    <row r="816" spans="1:3">
      <c r="A816" s="5" t="str">
        <f>"0505"</f>
        <v>0505</v>
      </c>
      <c r="B816" s="5" t="str">
        <f>"2405002804"</f>
        <v>2405002804</v>
      </c>
      <c r="C816" s="5">
        <v>0</v>
      </c>
    </row>
    <row r="817" spans="1:3">
      <c r="A817" s="5" t="str">
        <f>"0501"</f>
        <v>0501</v>
      </c>
      <c r="B817" s="5" t="str">
        <f>"2405002805"</f>
        <v>2405002805</v>
      </c>
      <c r="C817" s="5">
        <v>76.46</v>
      </c>
    </row>
    <row r="818" spans="1:3">
      <c r="A818" s="5" t="str">
        <f>"0504"</f>
        <v>0504</v>
      </c>
      <c r="B818" s="5" t="str">
        <f>"2405002806"</f>
        <v>2405002806</v>
      </c>
      <c r="C818" s="5">
        <v>0</v>
      </c>
    </row>
    <row r="819" spans="1:3">
      <c r="A819" s="5" t="str">
        <f>"0505"</f>
        <v>0505</v>
      </c>
      <c r="B819" s="5" t="str">
        <f>"2405002807"</f>
        <v>2405002807</v>
      </c>
      <c r="C819" s="5">
        <v>59.93</v>
      </c>
    </row>
    <row r="820" spans="1:3">
      <c r="A820" s="5" t="str">
        <f>"0503"</f>
        <v>0503</v>
      </c>
      <c r="B820" s="5" t="str">
        <f>"2405002808"</f>
        <v>2405002808</v>
      </c>
      <c r="C820" s="5">
        <v>64.94</v>
      </c>
    </row>
    <row r="821" spans="1:3">
      <c r="A821" s="5" t="str">
        <f>"0501"</f>
        <v>0501</v>
      </c>
      <c r="B821" s="5" t="str">
        <f>"2405002809"</f>
        <v>2405002809</v>
      </c>
      <c r="C821" s="5">
        <v>77.35</v>
      </c>
    </row>
    <row r="822" spans="1:3">
      <c r="A822" s="5" t="str">
        <f>"0505"</f>
        <v>0505</v>
      </c>
      <c r="B822" s="5" t="str">
        <f>"2405002810"</f>
        <v>2405002810</v>
      </c>
      <c r="C822" s="5">
        <v>57.76</v>
      </c>
    </row>
    <row r="823" spans="1:3">
      <c r="A823" s="5" t="str">
        <f>"0504"</f>
        <v>0504</v>
      </c>
      <c r="B823" s="5" t="str">
        <f>"2405002811"</f>
        <v>2405002811</v>
      </c>
      <c r="C823" s="5">
        <v>55.74</v>
      </c>
    </row>
    <row r="824" spans="1:3">
      <c r="A824" s="5" t="str">
        <f>"0503"</f>
        <v>0503</v>
      </c>
      <c r="B824" s="5" t="str">
        <f>"2405002812"</f>
        <v>2405002812</v>
      </c>
      <c r="C824" s="5">
        <v>0</v>
      </c>
    </row>
    <row r="825" spans="1:3">
      <c r="A825" s="5" t="str">
        <f>"0503"</f>
        <v>0503</v>
      </c>
      <c r="B825" s="5" t="str">
        <f>"2405002813"</f>
        <v>2405002813</v>
      </c>
      <c r="C825" s="5">
        <v>63.35</v>
      </c>
    </row>
    <row r="826" spans="1:3">
      <c r="A826" s="5" t="str">
        <f>"0502"</f>
        <v>0502</v>
      </c>
      <c r="B826" s="5" t="str">
        <f>"2405002814"</f>
        <v>2405002814</v>
      </c>
      <c r="C826" s="5">
        <v>55.09</v>
      </c>
    </row>
    <row r="827" spans="1:3">
      <c r="A827" s="5" t="str">
        <f>"0505"</f>
        <v>0505</v>
      </c>
      <c r="B827" s="5" t="str">
        <f>"2405002815"</f>
        <v>2405002815</v>
      </c>
      <c r="C827" s="5">
        <v>45.67</v>
      </c>
    </row>
    <row r="828" spans="1:3">
      <c r="A828" s="5" t="str">
        <f>"0504"</f>
        <v>0504</v>
      </c>
      <c r="B828" s="5" t="str">
        <f>"2405002816"</f>
        <v>2405002816</v>
      </c>
      <c r="C828" s="5">
        <v>60.52</v>
      </c>
    </row>
    <row r="829" spans="1:3">
      <c r="A829" s="5" t="str">
        <f>"0501"</f>
        <v>0501</v>
      </c>
      <c r="B829" s="5" t="str">
        <f>"2405002817"</f>
        <v>2405002817</v>
      </c>
      <c r="C829" s="5">
        <v>50.91</v>
      </c>
    </row>
    <row r="830" spans="1:3">
      <c r="A830" s="5" t="str">
        <f>"0503"</f>
        <v>0503</v>
      </c>
      <c r="B830" s="5" t="str">
        <f>"2405002818"</f>
        <v>2405002818</v>
      </c>
      <c r="C830" s="5">
        <v>65.23</v>
      </c>
    </row>
    <row r="831" spans="1:3">
      <c r="A831" s="5" t="str">
        <f>"0504"</f>
        <v>0504</v>
      </c>
      <c r="B831" s="5" t="str">
        <f>"2405002819"</f>
        <v>2405002819</v>
      </c>
      <c r="C831" s="5">
        <v>57.45</v>
      </c>
    </row>
    <row r="832" spans="1:3">
      <c r="A832" s="5" t="str">
        <f>"0502"</f>
        <v>0502</v>
      </c>
      <c r="B832" s="5" t="str">
        <f>"2405002820"</f>
        <v>2405002820</v>
      </c>
      <c r="C832" s="5">
        <v>55.02</v>
      </c>
    </row>
    <row r="833" spans="1:3">
      <c r="A833" s="5" t="str">
        <f>"0502"</f>
        <v>0502</v>
      </c>
      <c r="B833" s="5" t="str">
        <f>"2405002821"</f>
        <v>2405002821</v>
      </c>
      <c r="C833" s="5">
        <v>0</v>
      </c>
    </row>
    <row r="834" spans="1:3">
      <c r="A834" s="5" t="str">
        <f>"0505"</f>
        <v>0505</v>
      </c>
      <c r="B834" s="5" t="str">
        <f>"2405002822"</f>
        <v>2405002822</v>
      </c>
      <c r="C834" s="5">
        <v>65.19</v>
      </c>
    </row>
    <row r="835" spans="1:3">
      <c r="A835" s="5" t="str">
        <f>"0505"</f>
        <v>0505</v>
      </c>
      <c r="B835" s="5" t="str">
        <f>"2405002823"</f>
        <v>2405002823</v>
      </c>
      <c r="C835" s="5">
        <v>0</v>
      </c>
    </row>
    <row r="836" spans="1:3">
      <c r="A836" s="5" t="str">
        <f>"0501"</f>
        <v>0501</v>
      </c>
      <c r="B836" s="5" t="str">
        <f>"2405002824"</f>
        <v>2405002824</v>
      </c>
      <c r="C836" s="5">
        <v>0</v>
      </c>
    </row>
    <row r="837" spans="1:3">
      <c r="A837" s="5" t="str">
        <f>"0501"</f>
        <v>0501</v>
      </c>
      <c r="B837" s="5" t="str">
        <f>"2405002825"</f>
        <v>2405002825</v>
      </c>
      <c r="C837" s="5">
        <v>57.09</v>
      </c>
    </row>
    <row r="838" spans="1:3">
      <c r="A838" s="5" t="str">
        <f>"0505"</f>
        <v>0505</v>
      </c>
      <c r="B838" s="5" t="str">
        <f>"2405002826"</f>
        <v>2405002826</v>
      </c>
      <c r="C838" s="5">
        <v>56.61</v>
      </c>
    </row>
    <row r="839" spans="1:3">
      <c r="A839" s="5" t="str">
        <f>"0501"</f>
        <v>0501</v>
      </c>
      <c r="B839" s="5" t="str">
        <f>"2405002827"</f>
        <v>2405002827</v>
      </c>
      <c r="C839" s="5">
        <v>68.51</v>
      </c>
    </row>
    <row r="840" spans="1:3">
      <c r="A840" s="5" t="str">
        <f>"0503"</f>
        <v>0503</v>
      </c>
      <c r="B840" s="5" t="str">
        <f>"2405002828"</f>
        <v>2405002828</v>
      </c>
      <c r="C840" s="5">
        <v>0</v>
      </c>
    </row>
    <row r="841" spans="1:3">
      <c r="A841" s="5" t="str">
        <f>"0503"</f>
        <v>0503</v>
      </c>
      <c r="B841" s="5" t="str">
        <f>"2405002829"</f>
        <v>2405002829</v>
      </c>
      <c r="C841" s="5">
        <v>75.72</v>
      </c>
    </row>
    <row r="842" spans="1:3">
      <c r="A842" s="5" t="str">
        <f>"0505"</f>
        <v>0505</v>
      </c>
      <c r="B842" s="5" t="str">
        <f>"2405002830"</f>
        <v>2405002830</v>
      </c>
      <c r="C842" s="5">
        <v>60.52</v>
      </c>
    </row>
    <row r="843" spans="1:3">
      <c r="A843" s="5" t="str">
        <f>"0504"</f>
        <v>0504</v>
      </c>
      <c r="B843" s="5" t="str">
        <f>"2405002901"</f>
        <v>2405002901</v>
      </c>
      <c r="C843" s="5">
        <v>0</v>
      </c>
    </row>
    <row r="844" spans="1:3">
      <c r="A844" s="5" t="str">
        <f>"0503"</f>
        <v>0503</v>
      </c>
      <c r="B844" s="5" t="str">
        <f>"2405002902"</f>
        <v>2405002902</v>
      </c>
      <c r="C844" s="5">
        <v>57.7</v>
      </c>
    </row>
    <row r="845" spans="1:3">
      <c r="A845" s="5" t="str">
        <f>"0503"</f>
        <v>0503</v>
      </c>
      <c r="B845" s="5" t="str">
        <f>"2405002903"</f>
        <v>2405002903</v>
      </c>
      <c r="C845" s="5">
        <v>0</v>
      </c>
    </row>
    <row r="846" spans="1:3">
      <c r="A846" s="5" t="str">
        <f>"0504"</f>
        <v>0504</v>
      </c>
      <c r="B846" s="5" t="str">
        <f>"2405002904"</f>
        <v>2405002904</v>
      </c>
      <c r="C846" s="5">
        <v>0</v>
      </c>
    </row>
    <row r="847" spans="1:3">
      <c r="A847" s="5" t="str">
        <f>"0505"</f>
        <v>0505</v>
      </c>
      <c r="B847" s="5" t="str">
        <f>"2405002905"</f>
        <v>2405002905</v>
      </c>
      <c r="C847" s="5">
        <v>0</v>
      </c>
    </row>
    <row r="848" spans="1:3">
      <c r="A848" s="5" t="str">
        <f>"0505"</f>
        <v>0505</v>
      </c>
      <c r="B848" s="5" t="str">
        <f>"2405002906"</f>
        <v>2405002906</v>
      </c>
      <c r="C848" s="5">
        <v>0</v>
      </c>
    </row>
    <row r="849" spans="1:3">
      <c r="A849" s="5" t="str">
        <f>"0503"</f>
        <v>0503</v>
      </c>
      <c r="B849" s="5" t="str">
        <f>"2405002907"</f>
        <v>2405002907</v>
      </c>
      <c r="C849" s="5">
        <v>0</v>
      </c>
    </row>
    <row r="850" spans="1:3">
      <c r="A850" s="5" t="str">
        <f>"0503"</f>
        <v>0503</v>
      </c>
      <c r="B850" s="5" t="str">
        <f>"2405002908"</f>
        <v>2405002908</v>
      </c>
      <c r="C850" s="5">
        <v>0</v>
      </c>
    </row>
    <row r="851" spans="1:3">
      <c r="A851" s="5" t="str">
        <f>"0505"</f>
        <v>0505</v>
      </c>
      <c r="B851" s="5" t="str">
        <f>"2405002909"</f>
        <v>2405002909</v>
      </c>
      <c r="C851" s="5">
        <v>0</v>
      </c>
    </row>
    <row r="852" spans="1:3">
      <c r="A852" s="5" t="str">
        <f>"0505"</f>
        <v>0505</v>
      </c>
      <c r="B852" s="5" t="str">
        <f>"2405002910"</f>
        <v>2405002910</v>
      </c>
      <c r="C852" s="5">
        <v>0</v>
      </c>
    </row>
    <row r="853" spans="1:3">
      <c r="A853" s="5" t="str">
        <f>"0503"</f>
        <v>0503</v>
      </c>
      <c r="B853" s="5" t="str">
        <f>"2405002911"</f>
        <v>2405002911</v>
      </c>
      <c r="C853" s="5">
        <v>65.8</v>
      </c>
    </row>
    <row r="854" spans="1:3">
      <c r="A854" s="5" t="str">
        <f>"0505"</f>
        <v>0505</v>
      </c>
      <c r="B854" s="5" t="str">
        <f>"2405002912"</f>
        <v>2405002912</v>
      </c>
      <c r="C854" s="5">
        <v>57.33</v>
      </c>
    </row>
    <row r="855" spans="1:3">
      <c r="A855" s="5" t="str">
        <f>"0503"</f>
        <v>0503</v>
      </c>
      <c r="B855" s="5" t="str">
        <f>"2405002913"</f>
        <v>2405002913</v>
      </c>
      <c r="C855" s="5">
        <v>0</v>
      </c>
    </row>
    <row r="856" spans="1:3">
      <c r="A856" s="5" t="str">
        <f>"0503"</f>
        <v>0503</v>
      </c>
      <c r="B856" s="5" t="str">
        <f>"2405002914"</f>
        <v>2405002914</v>
      </c>
      <c r="C856" s="5">
        <v>70.04</v>
      </c>
    </row>
    <row r="857" spans="1:3">
      <c r="A857" s="5" t="str">
        <f>"0505"</f>
        <v>0505</v>
      </c>
      <c r="B857" s="5" t="str">
        <f>"2405002915"</f>
        <v>2405002915</v>
      </c>
      <c r="C857" s="5">
        <v>0</v>
      </c>
    </row>
    <row r="858" spans="1:3">
      <c r="A858" s="5" t="str">
        <f>"0502"</f>
        <v>0502</v>
      </c>
      <c r="B858" s="5" t="str">
        <f>"2405002916"</f>
        <v>2405002916</v>
      </c>
      <c r="C858" s="5">
        <v>59.67</v>
      </c>
    </row>
    <row r="859" spans="1:3">
      <c r="A859" s="5" t="str">
        <f>"0502"</f>
        <v>0502</v>
      </c>
      <c r="B859" s="5" t="str">
        <f>"2405002917"</f>
        <v>2405002917</v>
      </c>
      <c r="C859" s="5">
        <v>0</v>
      </c>
    </row>
    <row r="860" spans="1:3">
      <c r="A860" s="5" t="str">
        <f>"0502"</f>
        <v>0502</v>
      </c>
      <c r="B860" s="5" t="str">
        <f>"2405002918"</f>
        <v>2405002918</v>
      </c>
      <c r="C860" s="5">
        <v>59.55</v>
      </c>
    </row>
    <row r="861" spans="1:3">
      <c r="A861" s="5" t="str">
        <f>"0503"</f>
        <v>0503</v>
      </c>
      <c r="B861" s="5" t="str">
        <f>"2405002919"</f>
        <v>2405002919</v>
      </c>
      <c r="C861" s="5">
        <v>63.95</v>
      </c>
    </row>
    <row r="862" spans="1:3">
      <c r="A862" s="5" t="str">
        <f>"0505"</f>
        <v>0505</v>
      </c>
      <c r="B862" s="5" t="str">
        <f>"2405002920"</f>
        <v>2405002920</v>
      </c>
      <c r="C862" s="5">
        <v>64.92</v>
      </c>
    </row>
    <row r="863" spans="1:3">
      <c r="A863" s="5" t="str">
        <f>"0503"</f>
        <v>0503</v>
      </c>
      <c r="B863" s="5" t="str">
        <f>"2405002921"</f>
        <v>2405002921</v>
      </c>
      <c r="C863" s="5">
        <v>48.48</v>
      </c>
    </row>
    <row r="864" spans="1:3">
      <c r="A864" s="5" t="str">
        <f>"0501"</f>
        <v>0501</v>
      </c>
      <c r="B864" s="5" t="str">
        <f>"2405002922"</f>
        <v>2405002922</v>
      </c>
      <c r="C864" s="5">
        <v>76.81</v>
      </c>
    </row>
    <row r="865" spans="1:3">
      <c r="A865" s="5" t="str">
        <f>"0505"</f>
        <v>0505</v>
      </c>
      <c r="B865" s="5" t="str">
        <f>"2405002923"</f>
        <v>2405002923</v>
      </c>
      <c r="C865" s="5">
        <v>0</v>
      </c>
    </row>
    <row r="866" spans="1:3">
      <c r="A866" s="5" t="str">
        <f>"0503"</f>
        <v>0503</v>
      </c>
      <c r="B866" s="5" t="str">
        <f>"2405002924"</f>
        <v>2405002924</v>
      </c>
      <c r="C866" s="5">
        <v>0</v>
      </c>
    </row>
    <row r="867" spans="1:3">
      <c r="A867" s="5" t="str">
        <f>"0505"</f>
        <v>0505</v>
      </c>
      <c r="B867" s="5" t="str">
        <f>"2405002925"</f>
        <v>2405002925</v>
      </c>
      <c r="C867" s="5">
        <v>0</v>
      </c>
    </row>
    <row r="868" spans="1:3">
      <c r="A868" s="5" t="str">
        <f>"0505"</f>
        <v>0505</v>
      </c>
      <c r="B868" s="5" t="str">
        <f>"2405002926"</f>
        <v>2405002926</v>
      </c>
      <c r="C868" s="5">
        <v>72.53</v>
      </c>
    </row>
    <row r="869" spans="1:3">
      <c r="A869" s="5" t="str">
        <f>"0501"</f>
        <v>0501</v>
      </c>
      <c r="B869" s="5" t="str">
        <f>"2405002927"</f>
        <v>2405002927</v>
      </c>
      <c r="C869" s="5">
        <v>60.48</v>
      </c>
    </row>
    <row r="870" spans="1:3">
      <c r="A870" s="5" t="str">
        <f>"0503"</f>
        <v>0503</v>
      </c>
      <c r="B870" s="5" t="str">
        <f>"2405002928"</f>
        <v>2405002928</v>
      </c>
      <c r="C870" s="5">
        <v>0</v>
      </c>
    </row>
    <row r="871" spans="1:3">
      <c r="A871" s="5" t="str">
        <f>"0501"</f>
        <v>0501</v>
      </c>
      <c r="B871" s="5" t="str">
        <f>"2405002929"</f>
        <v>2405002929</v>
      </c>
      <c r="C871" s="5">
        <v>69.79</v>
      </c>
    </row>
    <row r="872" spans="1:3">
      <c r="A872" s="5" t="str">
        <f>"0503"</f>
        <v>0503</v>
      </c>
      <c r="B872" s="5" t="str">
        <f>"2405002930"</f>
        <v>2405002930</v>
      </c>
      <c r="C872" s="5">
        <v>61.01</v>
      </c>
    </row>
    <row r="873" spans="1:3">
      <c r="A873" s="5" t="str">
        <f>"0505"</f>
        <v>0505</v>
      </c>
      <c r="B873" s="5" t="str">
        <f>"2405003001"</f>
        <v>2405003001</v>
      </c>
      <c r="C873" s="5">
        <v>70.29</v>
      </c>
    </row>
    <row r="874" spans="1:3">
      <c r="A874" s="5" t="str">
        <f>"0503"</f>
        <v>0503</v>
      </c>
      <c r="B874" s="5" t="str">
        <f>"2405003002"</f>
        <v>2405003002</v>
      </c>
      <c r="C874" s="5">
        <v>0</v>
      </c>
    </row>
    <row r="875" spans="1:3">
      <c r="A875" s="5" t="str">
        <f>"0501"</f>
        <v>0501</v>
      </c>
      <c r="B875" s="5" t="str">
        <f>"2405003003"</f>
        <v>2405003003</v>
      </c>
      <c r="C875" s="5">
        <v>0</v>
      </c>
    </row>
    <row r="876" spans="1:3">
      <c r="A876" s="5" t="str">
        <f>"0505"</f>
        <v>0505</v>
      </c>
      <c r="B876" s="5" t="str">
        <f>"2405003004"</f>
        <v>2405003004</v>
      </c>
      <c r="C876" s="5">
        <v>0</v>
      </c>
    </row>
    <row r="877" spans="1:3">
      <c r="A877" s="5" t="str">
        <f>"0502"</f>
        <v>0502</v>
      </c>
      <c r="B877" s="5" t="str">
        <f>"2405003005"</f>
        <v>2405003005</v>
      </c>
      <c r="C877" s="5">
        <v>0</v>
      </c>
    </row>
    <row r="878" spans="1:3">
      <c r="A878" s="5" t="str">
        <f>"0505"</f>
        <v>0505</v>
      </c>
      <c r="B878" s="5" t="str">
        <f>"2405003006"</f>
        <v>2405003006</v>
      </c>
      <c r="C878" s="5">
        <v>0</v>
      </c>
    </row>
    <row r="879" spans="1:3">
      <c r="A879" s="5" t="str">
        <f>"0505"</f>
        <v>0505</v>
      </c>
      <c r="B879" s="5" t="str">
        <f>"2405003007"</f>
        <v>2405003007</v>
      </c>
      <c r="C879" s="5">
        <v>59.58</v>
      </c>
    </row>
    <row r="880" spans="1:3">
      <c r="A880" s="5" t="str">
        <f>"0505"</f>
        <v>0505</v>
      </c>
      <c r="B880" s="5" t="str">
        <f>"2405003008"</f>
        <v>2405003008</v>
      </c>
      <c r="C880" s="5">
        <v>64.69</v>
      </c>
    </row>
    <row r="881" spans="1:3">
      <c r="A881" s="5" t="str">
        <f>"0505"</f>
        <v>0505</v>
      </c>
      <c r="B881" s="5" t="str">
        <f>"2405003009"</f>
        <v>2405003009</v>
      </c>
      <c r="C881" s="5">
        <v>65.43</v>
      </c>
    </row>
    <row r="882" spans="1:3">
      <c r="A882" s="5" t="str">
        <f>"0505"</f>
        <v>0505</v>
      </c>
      <c r="B882" s="5" t="str">
        <f>"2405003010"</f>
        <v>2405003010</v>
      </c>
      <c r="C882" s="5">
        <v>0</v>
      </c>
    </row>
    <row r="883" spans="1:3">
      <c r="A883" s="5" t="str">
        <f>"0502"</f>
        <v>0502</v>
      </c>
      <c r="B883" s="5" t="str">
        <f>"2405003011"</f>
        <v>2405003011</v>
      </c>
      <c r="C883" s="5">
        <v>0</v>
      </c>
    </row>
    <row r="884" spans="1:3">
      <c r="A884" s="5" t="str">
        <f>"0504"</f>
        <v>0504</v>
      </c>
      <c r="B884" s="5" t="str">
        <f>"2405003012"</f>
        <v>2405003012</v>
      </c>
      <c r="C884" s="5">
        <v>0</v>
      </c>
    </row>
    <row r="885" spans="1:3">
      <c r="A885" s="5" t="str">
        <f>"0503"</f>
        <v>0503</v>
      </c>
      <c r="B885" s="5" t="str">
        <f>"2405003013"</f>
        <v>2405003013</v>
      </c>
      <c r="C885" s="5">
        <v>64.17</v>
      </c>
    </row>
    <row r="886" spans="1:3">
      <c r="A886" s="5" t="str">
        <f>"0505"</f>
        <v>0505</v>
      </c>
      <c r="B886" s="5" t="str">
        <f>"2405003014"</f>
        <v>2405003014</v>
      </c>
      <c r="C886" s="5">
        <v>57.94</v>
      </c>
    </row>
    <row r="887" spans="1:3">
      <c r="A887" s="5" t="str">
        <f>"0505"</f>
        <v>0505</v>
      </c>
      <c r="B887" s="5" t="str">
        <f>"2405003015"</f>
        <v>2405003015</v>
      </c>
      <c r="C887" s="5">
        <v>0</v>
      </c>
    </row>
    <row r="888" spans="1:3">
      <c r="A888" s="5" t="str">
        <f>"0503"</f>
        <v>0503</v>
      </c>
      <c r="B888" s="5" t="str">
        <f>"2405003016"</f>
        <v>2405003016</v>
      </c>
      <c r="C888" s="5">
        <v>54.31</v>
      </c>
    </row>
    <row r="889" spans="1:3">
      <c r="A889" s="5" t="str">
        <f>"0503"</f>
        <v>0503</v>
      </c>
      <c r="B889" s="5" t="str">
        <f>"2405003017"</f>
        <v>2405003017</v>
      </c>
      <c r="C889" s="5">
        <v>67.24</v>
      </c>
    </row>
    <row r="890" spans="1:3">
      <c r="A890" s="5" t="str">
        <f>"0503"</f>
        <v>0503</v>
      </c>
      <c r="B890" s="5" t="str">
        <f>"2405003018"</f>
        <v>2405003018</v>
      </c>
      <c r="C890" s="5">
        <v>66.03</v>
      </c>
    </row>
    <row r="891" spans="1:3">
      <c r="A891" s="5" t="str">
        <f>"0501"</f>
        <v>0501</v>
      </c>
      <c r="B891" s="5" t="str">
        <f>"2405003019"</f>
        <v>2405003019</v>
      </c>
      <c r="C891" s="5">
        <v>0</v>
      </c>
    </row>
    <row r="892" spans="1:3">
      <c r="A892" s="5" t="str">
        <f>"0505"</f>
        <v>0505</v>
      </c>
      <c r="B892" s="5" t="str">
        <f>"2405003020"</f>
        <v>2405003020</v>
      </c>
      <c r="C892" s="5">
        <v>58.55</v>
      </c>
    </row>
    <row r="893" spans="1:3">
      <c r="A893" s="5" t="str">
        <f>"0505"</f>
        <v>0505</v>
      </c>
      <c r="B893" s="5" t="str">
        <f>"2405003021"</f>
        <v>2405003021</v>
      </c>
      <c r="C893" s="5">
        <v>56.79</v>
      </c>
    </row>
    <row r="894" spans="1:3">
      <c r="A894" s="5" t="str">
        <f>"0504"</f>
        <v>0504</v>
      </c>
      <c r="B894" s="5" t="str">
        <f>"2405003022"</f>
        <v>2405003022</v>
      </c>
      <c r="C894" s="5">
        <v>0</v>
      </c>
    </row>
    <row r="895" spans="1:3">
      <c r="A895" s="5" t="str">
        <f>"0505"</f>
        <v>0505</v>
      </c>
      <c r="B895" s="5" t="str">
        <f>"2405003023"</f>
        <v>2405003023</v>
      </c>
      <c r="C895" s="5">
        <v>0</v>
      </c>
    </row>
    <row r="896" spans="1:3">
      <c r="A896" s="5" t="str">
        <f>"0502"</f>
        <v>0502</v>
      </c>
      <c r="B896" s="5" t="str">
        <f>"2405003024"</f>
        <v>2405003024</v>
      </c>
      <c r="C896" s="5">
        <v>0</v>
      </c>
    </row>
    <row r="897" spans="1:3">
      <c r="A897" s="5" t="str">
        <f>"0503"</f>
        <v>0503</v>
      </c>
      <c r="B897" s="5" t="str">
        <f>"2405003025"</f>
        <v>2405003025</v>
      </c>
      <c r="C897" s="5">
        <v>55.75</v>
      </c>
    </row>
    <row r="898" spans="1:3">
      <c r="A898" s="5" t="str">
        <f>"0504"</f>
        <v>0504</v>
      </c>
      <c r="B898" s="5" t="str">
        <f>"2405003026"</f>
        <v>2405003026</v>
      </c>
      <c r="C898" s="5">
        <v>64.18</v>
      </c>
    </row>
    <row r="899" spans="1:3">
      <c r="A899" s="5" t="str">
        <f>"0503"</f>
        <v>0503</v>
      </c>
      <c r="B899" s="5" t="str">
        <f>"2405003027"</f>
        <v>2405003027</v>
      </c>
      <c r="C899" s="5">
        <v>73.51</v>
      </c>
    </row>
    <row r="900" spans="1:3">
      <c r="A900" s="5" t="str">
        <f>"0504"</f>
        <v>0504</v>
      </c>
      <c r="B900" s="5" t="str">
        <f>"2405003028"</f>
        <v>2405003028</v>
      </c>
      <c r="C900" s="5">
        <v>68.88</v>
      </c>
    </row>
    <row r="901" spans="1:3">
      <c r="A901" s="5" t="str">
        <f>"0501"</f>
        <v>0501</v>
      </c>
      <c r="B901" s="5" t="str">
        <f>"2405003029"</f>
        <v>2405003029</v>
      </c>
      <c r="C901" s="5">
        <v>0</v>
      </c>
    </row>
    <row r="902" spans="1:3">
      <c r="A902" s="5" t="str">
        <f>"0505"</f>
        <v>0505</v>
      </c>
      <c r="B902" s="5" t="str">
        <f>"2405003030"</f>
        <v>2405003030</v>
      </c>
      <c r="C902" s="5">
        <v>62.03</v>
      </c>
    </row>
    <row r="903" spans="1:3">
      <c r="A903" s="5" t="str">
        <f>"0502"</f>
        <v>0502</v>
      </c>
      <c r="B903" s="5" t="str">
        <f>"2405003101"</f>
        <v>2405003101</v>
      </c>
      <c r="C903" s="5">
        <v>55.62</v>
      </c>
    </row>
    <row r="904" spans="1:3">
      <c r="A904" s="5" t="str">
        <f>"0502"</f>
        <v>0502</v>
      </c>
      <c r="B904" s="5" t="str">
        <f>"2405003102"</f>
        <v>2405003102</v>
      </c>
      <c r="C904" s="5">
        <v>0</v>
      </c>
    </row>
    <row r="905" spans="1:3">
      <c r="A905" s="5" t="str">
        <f>"0503"</f>
        <v>0503</v>
      </c>
      <c r="B905" s="5" t="str">
        <f>"2405003103"</f>
        <v>2405003103</v>
      </c>
      <c r="C905" s="5">
        <v>53.82</v>
      </c>
    </row>
    <row r="906" spans="1:3">
      <c r="A906" s="5" t="str">
        <f>"0505"</f>
        <v>0505</v>
      </c>
      <c r="B906" s="5" t="str">
        <f>"2405003104"</f>
        <v>2405003104</v>
      </c>
      <c r="C906" s="5">
        <v>41.48</v>
      </c>
    </row>
    <row r="907" spans="1:3">
      <c r="A907" s="5" t="str">
        <f>"0503"</f>
        <v>0503</v>
      </c>
      <c r="B907" s="5" t="str">
        <f>"2405003105"</f>
        <v>2405003105</v>
      </c>
      <c r="C907" s="5">
        <v>0</v>
      </c>
    </row>
    <row r="908" spans="1:3">
      <c r="A908" s="5" t="str">
        <f>"0502"</f>
        <v>0502</v>
      </c>
      <c r="B908" s="5" t="str">
        <f>"2405003106"</f>
        <v>2405003106</v>
      </c>
      <c r="C908" s="5">
        <v>0</v>
      </c>
    </row>
    <row r="909" spans="1:3">
      <c r="A909" s="5" t="str">
        <f>"0502"</f>
        <v>0502</v>
      </c>
      <c r="B909" s="5" t="str">
        <f>"2405003107"</f>
        <v>2405003107</v>
      </c>
      <c r="C909" s="5">
        <v>62.9</v>
      </c>
    </row>
    <row r="910" spans="1:3">
      <c r="A910" s="5" t="str">
        <f>"0501"</f>
        <v>0501</v>
      </c>
      <c r="B910" s="5" t="str">
        <f>"2405003108"</f>
        <v>2405003108</v>
      </c>
      <c r="C910" s="5">
        <v>0</v>
      </c>
    </row>
    <row r="911" spans="1:3">
      <c r="A911" s="5" t="str">
        <f>"0505"</f>
        <v>0505</v>
      </c>
      <c r="B911" s="5" t="str">
        <f>"2405003109"</f>
        <v>2405003109</v>
      </c>
      <c r="C911" s="5">
        <v>0</v>
      </c>
    </row>
    <row r="912" spans="1:3">
      <c r="A912" s="5" t="str">
        <f>"0504"</f>
        <v>0504</v>
      </c>
      <c r="B912" s="5" t="str">
        <f>"2405003110"</f>
        <v>2405003110</v>
      </c>
      <c r="C912" s="5">
        <v>50.75</v>
      </c>
    </row>
    <row r="913" spans="1:3">
      <c r="A913" s="5" t="str">
        <f>"0503"</f>
        <v>0503</v>
      </c>
      <c r="B913" s="5" t="str">
        <f>"2405003111"</f>
        <v>2405003111</v>
      </c>
      <c r="C913" s="5">
        <v>65.54</v>
      </c>
    </row>
    <row r="914" spans="1:3">
      <c r="A914" s="5" t="str">
        <f>"0501"</f>
        <v>0501</v>
      </c>
      <c r="B914" s="5" t="str">
        <f>"2405003112"</f>
        <v>2405003112</v>
      </c>
      <c r="C914" s="5">
        <v>63.09</v>
      </c>
    </row>
    <row r="915" spans="1:3">
      <c r="A915" s="5" t="str">
        <f>"0503"</f>
        <v>0503</v>
      </c>
      <c r="B915" s="5" t="str">
        <f>"2405003113"</f>
        <v>2405003113</v>
      </c>
      <c r="C915" s="5">
        <v>0</v>
      </c>
    </row>
    <row r="916" spans="1:3">
      <c r="A916" s="5" t="str">
        <f>"0503"</f>
        <v>0503</v>
      </c>
      <c r="B916" s="5" t="str">
        <f>"2405003114"</f>
        <v>2405003114</v>
      </c>
      <c r="C916" s="5">
        <v>0</v>
      </c>
    </row>
    <row r="917" spans="1:3">
      <c r="A917" s="5" t="str">
        <f>"0502"</f>
        <v>0502</v>
      </c>
      <c r="B917" s="5" t="str">
        <f>"2405003115"</f>
        <v>2405003115</v>
      </c>
      <c r="C917" s="5">
        <v>0</v>
      </c>
    </row>
    <row r="918" spans="1:3">
      <c r="A918" s="5" t="str">
        <f>"0502"</f>
        <v>0502</v>
      </c>
      <c r="B918" s="5" t="str">
        <f>"2405003116"</f>
        <v>2405003116</v>
      </c>
      <c r="C918" s="5">
        <v>62.52</v>
      </c>
    </row>
    <row r="919" spans="1:3">
      <c r="A919" s="5" t="str">
        <f>"0505"</f>
        <v>0505</v>
      </c>
      <c r="B919" s="5" t="str">
        <f>"2405003117"</f>
        <v>2405003117</v>
      </c>
      <c r="C919" s="5">
        <v>59.58</v>
      </c>
    </row>
    <row r="920" spans="1:3">
      <c r="A920" s="5" t="str">
        <f>"0501"</f>
        <v>0501</v>
      </c>
      <c r="B920" s="5" t="str">
        <f>"2405003118"</f>
        <v>2405003118</v>
      </c>
      <c r="C920" s="5">
        <v>63.89</v>
      </c>
    </row>
    <row r="921" spans="1:3">
      <c r="A921" s="5" t="str">
        <f>"0503"</f>
        <v>0503</v>
      </c>
      <c r="B921" s="5" t="str">
        <f>"2405003119"</f>
        <v>2405003119</v>
      </c>
      <c r="C921" s="5">
        <v>58.02</v>
      </c>
    </row>
    <row r="922" spans="1:3">
      <c r="A922" s="5" t="str">
        <f>"0505"</f>
        <v>0505</v>
      </c>
      <c r="B922" s="5" t="str">
        <f>"2405003120"</f>
        <v>2405003120</v>
      </c>
      <c r="C922" s="5">
        <v>68.94</v>
      </c>
    </row>
    <row r="923" spans="1:3">
      <c r="A923" s="5" t="str">
        <f>"0503"</f>
        <v>0503</v>
      </c>
      <c r="B923" s="5" t="str">
        <f>"2405003121"</f>
        <v>2405003121</v>
      </c>
      <c r="C923" s="5">
        <v>0</v>
      </c>
    </row>
    <row r="924" spans="1:3">
      <c r="A924" s="5" t="str">
        <f>"0505"</f>
        <v>0505</v>
      </c>
      <c r="B924" s="5" t="str">
        <f>"2405003122"</f>
        <v>2405003122</v>
      </c>
      <c r="C924" s="5">
        <v>0</v>
      </c>
    </row>
    <row r="925" spans="1:3">
      <c r="A925" s="5" t="str">
        <f>"0505"</f>
        <v>0505</v>
      </c>
      <c r="B925" s="5" t="str">
        <f>"2405003123"</f>
        <v>2405003123</v>
      </c>
      <c r="C925" s="5">
        <v>54.53</v>
      </c>
    </row>
    <row r="926" spans="1:3">
      <c r="A926" s="5" t="str">
        <f>"0503"</f>
        <v>0503</v>
      </c>
      <c r="B926" s="5" t="str">
        <f>"2405003124"</f>
        <v>2405003124</v>
      </c>
      <c r="C926" s="5">
        <v>65.23</v>
      </c>
    </row>
    <row r="927" spans="1:3">
      <c r="A927" s="5" t="str">
        <f>"0503"</f>
        <v>0503</v>
      </c>
      <c r="B927" s="5" t="str">
        <f>"2405003125"</f>
        <v>2405003125</v>
      </c>
      <c r="C927" s="5">
        <v>71.93</v>
      </c>
    </row>
    <row r="928" spans="1:3">
      <c r="A928" s="5" t="str">
        <f>"0501"</f>
        <v>0501</v>
      </c>
      <c r="B928" s="5" t="str">
        <f>"2405003126"</f>
        <v>2405003126</v>
      </c>
      <c r="C928" s="5">
        <v>73.48</v>
      </c>
    </row>
    <row r="929" spans="1:3">
      <c r="A929" s="5" t="str">
        <f>"0502"</f>
        <v>0502</v>
      </c>
      <c r="B929" s="5" t="str">
        <f>"2405003127"</f>
        <v>2405003127</v>
      </c>
      <c r="C929" s="5">
        <v>0</v>
      </c>
    </row>
    <row r="930" spans="1:3">
      <c r="A930" s="5" t="str">
        <f>"0503"</f>
        <v>0503</v>
      </c>
      <c r="B930" s="5" t="str">
        <f>"2405003128"</f>
        <v>2405003128</v>
      </c>
      <c r="C930" s="5">
        <v>68</v>
      </c>
    </row>
    <row r="931" spans="1:3">
      <c r="A931" s="5" t="str">
        <f>"0501"</f>
        <v>0501</v>
      </c>
      <c r="B931" s="5" t="str">
        <f>"2405003129"</f>
        <v>2405003129</v>
      </c>
      <c r="C931" s="5">
        <v>68.89</v>
      </c>
    </row>
    <row r="932" spans="1:3">
      <c r="A932" s="5" t="str">
        <f>"0502"</f>
        <v>0502</v>
      </c>
      <c r="B932" s="5" t="str">
        <f>"2405003130"</f>
        <v>2405003130</v>
      </c>
      <c r="C932" s="5">
        <v>0</v>
      </c>
    </row>
    <row r="933" spans="1:3">
      <c r="A933" s="5" t="str">
        <f>"0505"</f>
        <v>0505</v>
      </c>
      <c r="B933" s="5" t="str">
        <f>"2405003201"</f>
        <v>2405003201</v>
      </c>
      <c r="C933" s="5">
        <v>0</v>
      </c>
    </row>
    <row r="934" spans="1:3">
      <c r="A934" s="5" t="str">
        <f>"0502"</f>
        <v>0502</v>
      </c>
      <c r="B934" s="5" t="str">
        <f>"2405003202"</f>
        <v>2405003202</v>
      </c>
      <c r="C934" s="5">
        <v>0</v>
      </c>
    </row>
    <row r="935" spans="1:3">
      <c r="A935" s="5" t="str">
        <f>"0502"</f>
        <v>0502</v>
      </c>
      <c r="B935" s="5" t="str">
        <f>"2405003203"</f>
        <v>2405003203</v>
      </c>
      <c r="C935" s="5">
        <v>54.84</v>
      </c>
    </row>
    <row r="936" spans="1:3">
      <c r="A936" s="5" t="str">
        <f>"0503"</f>
        <v>0503</v>
      </c>
      <c r="B936" s="5" t="str">
        <f>"2405003204"</f>
        <v>2405003204</v>
      </c>
      <c r="C936" s="5">
        <v>66.6</v>
      </c>
    </row>
    <row r="937" spans="1:3">
      <c r="A937" s="5" t="str">
        <f>"0504"</f>
        <v>0504</v>
      </c>
      <c r="B937" s="5" t="str">
        <f>"2405003205"</f>
        <v>2405003205</v>
      </c>
      <c r="C937" s="5">
        <v>0</v>
      </c>
    </row>
    <row r="938" spans="1:3">
      <c r="A938" s="5" t="str">
        <f>"0504"</f>
        <v>0504</v>
      </c>
      <c r="B938" s="5" t="str">
        <f>"2405003206"</f>
        <v>2405003206</v>
      </c>
      <c r="C938" s="5">
        <v>0</v>
      </c>
    </row>
    <row r="939" spans="1:3">
      <c r="A939" s="5" t="str">
        <f>"0501"</f>
        <v>0501</v>
      </c>
      <c r="B939" s="5" t="str">
        <f>"2405003207"</f>
        <v>2405003207</v>
      </c>
      <c r="C939" s="5">
        <v>0</v>
      </c>
    </row>
    <row r="940" spans="1:3">
      <c r="A940" s="5" t="str">
        <f>"0504"</f>
        <v>0504</v>
      </c>
      <c r="B940" s="5" t="str">
        <f>"2405003208"</f>
        <v>2405003208</v>
      </c>
      <c r="C940" s="5">
        <v>64.38</v>
      </c>
    </row>
    <row r="941" spans="1:3">
      <c r="A941" s="5" t="str">
        <f>"0505"</f>
        <v>0505</v>
      </c>
      <c r="B941" s="5" t="str">
        <f>"2405003209"</f>
        <v>2405003209</v>
      </c>
      <c r="C941" s="5">
        <v>65.69</v>
      </c>
    </row>
    <row r="942" spans="1:3">
      <c r="A942" s="5" t="str">
        <f>"0504"</f>
        <v>0504</v>
      </c>
      <c r="B942" s="5" t="str">
        <f>"2405003210"</f>
        <v>2405003210</v>
      </c>
      <c r="C942" s="5">
        <v>59.89</v>
      </c>
    </row>
    <row r="943" spans="1:3">
      <c r="A943" s="5" t="str">
        <f>"0501"</f>
        <v>0501</v>
      </c>
      <c r="B943" s="5" t="str">
        <f>"2405003211"</f>
        <v>2405003211</v>
      </c>
      <c r="C943" s="5">
        <v>69.23</v>
      </c>
    </row>
    <row r="944" spans="1:3">
      <c r="A944" s="5" t="str">
        <f>"0503"</f>
        <v>0503</v>
      </c>
      <c r="B944" s="5" t="str">
        <f>"2405003212"</f>
        <v>2405003212</v>
      </c>
      <c r="C944" s="5">
        <v>63.38</v>
      </c>
    </row>
    <row r="945" spans="1:3">
      <c r="A945" s="5" t="str">
        <f>"0503"</f>
        <v>0503</v>
      </c>
      <c r="B945" s="5" t="str">
        <f>"2405003213"</f>
        <v>2405003213</v>
      </c>
      <c r="C945" s="5">
        <v>0</v>
      </c>
    </row>
    <row r="946" spans="1:3">
      <c r="A946" s="5" t="str">
        <f>"0505"</f>
        <v>0505</v>
      </c>
      <c r="B946" s="5" t="str">
        <f>"2405003214"</f>
        <v>2405003214</v>
      </c>
      <c r="C946" s="5">
        <v>59.22</v>
      </c>
    </row>
    <row r="947" spans="1:3">
      <c r="A947" s="5" t="str">
        <f>"0505"</f>
        <v>0505</v>
      </c>
      <c r="B947" s="5" t="str">
        <f>"2405003215"</f>
        <v>2405003215</v>
      </c>
      <c r="C947" s="5">
        <v>0</v>
      </c>
    </row>
    <row r="948" spans="1:3">
      <c r="A948" s="5" t="str">
        <f>"0501"</f>
        <v>0501</v>
      </c>
      <c r="B948" s="5" t="str">
        <f>"2405003216"</f>
        <v>2405003216</v>
      </c>
      <c r="C948" s="5">
        <v>71.73</v>
      </c>
    </row>
    <row r="949" spans="1:3">
      <c r="A949" s="5" t="str">
        <f>"0505"</f>
        <v>0505</v>
      </c>
      <c r="B949" s="5" t="str">
        <f>"2405003217"</f>
        <v>2405003217</v>
      </c>
      <c r="C949" s="5">
        <v>58.9</v>
      </c>
    </row>
    <row r="950" spans="1:3">
      <c r="A950" s="5" t="str">
        <f>"0505"</f>
        <v>0505</v>
      </c>
      <c r="B950" s="5" t="str">
        <f>"2405003218"</f>
        <v>2405003218</v>
      </c>
      <c r="C950" s="5">
        <v>69.88</v>
      </c>
    </row>
    <row r="951" spans="1:3">
      <c r="A951" s="5" t="str">
        <f>"0503"</f>
        <v>0503</v>
      </c>
      <c r="B951" s="5" t="str">
        <f>"2405003219"</f>
        <v>2405003219</v>
      </c>
      <c r="C951" s="5">
        <v>76.3</v>
      </c>
    </row>
    <row r="952" spans="1:3">
      <c r="A952" s="5" t="str">
        <f>"0504"</f>
        <v>0504</v>
      </c>
      <c r="B952" s="5" t="str">
        <f>"2405003220"</f>
        <v>2405003220</v>
      </c>
      <c r="C952" s="5">
        <v>71.88</v>
      </c>
    </row>
    <row r="953" spans="1:3">
      <c r="A953" s="5" t="str">
        <f>"0505"</f>
        <v>0505</v>
      </c>
      <c r="B953" s="5" t="str">
        <f>"2405003221"</f>
        <v>2405003221</v>
      </c>
      <c r="C953" s="5">
        <v>62.52</v>
      </c>
    </row>
    <row r="954" spans="1:3">
      <c r="A954" s="5" t="str">
        <f>"0504"</f>
        <v>0504</v>
      </c>
      <c r="B954" s="5" t="str">
        <f>"2405003222"</f>
        <v>2405003222</v>
      </c>
      <c r="C954" s="5">
        <v>0</v>
      </c>
    </row>
    <row r="955" spans="1:3">
      <c r="A955" s="5" t="str">
        <f>"0505"</f>
        <v>0505</v>
      </c>
      <c r="B955" s="5" t="str">
        <f>"2405003223"</f>
        <v>2405003223</v>
      </c>
      <c r="C955" s="5">
        <v>66.15</v>
      </c>
    </row>
    <row r="956" spans="1:3">
      <c r="A956" s="5" t="str">
        <f>"0505"</f>
        <v>0505</v>
      </c>
      <c r="B956" s="5" t="str">
        <f>"2405003224"</f>
        <v>2405003224</v>
      </c>
      <c r="C956" s="5">
        <v>61.03</v>
      </c>
    </row>
    <row r="957" spans="1:3">
      <c r="A957" s="5" t="str">
        <f>"0505"</f>
        <v>0505</v>
      </c>
      <c r="B957" s="5" t="str">
        <f>"2405003225"</f>
        <v>2405003225</v>
      </c>
      <c r="C957" s="5">
        <v>70.22</v>
      </c>
    </row>
    <row r="958" spans="1:3">
      <c r="A958" s="5" t="str">
        <f>"0503"</f>
        <v>0503</v>
      </c>
      <c r="B958" s="5" t="str">
        <f>"2405003226"</f>
        <v>2405003226</v>
      </c>
      <c r="C958" s="5">
        <v>67.43</v>
      </c>
    </row>
    <row r="959" spans="1:3">
      <c r="A959" s="5" t="str">
        <f>"0505"</f>
        <v>0505</v>
      </c>
      <c r="B959" s="5" t="str">
        <f>"2405003227"</f>
        <v>2405003227</v>
      </c>
      <c r="C959" s="5">
        <v>75.23</v>
      </c>
    </row>
    <row r="960" spans="1:3">
      <c r="A960" s="5" t="str">
        <f>"0502"</f>
        <v>0502</v>
      </c>
      <c r="B960" s="5" t="str">
        <f>"2405003228"</f>
        <v>2405003228</v>
      </c>
      <c r="C960" s="5">
        <v>61.3</v>
      </c>
    </row>
    <row r="961" spans="1:3">
      <c r="A961" s="5" t="str">
        <f>"0505"</f>
        <v>0505</v>
      </c>
      <c r="B961" s="5" t="str">
        <f>"2405003229"</f>
        <v>2405003229</v>
      </c>
      <c r="C961" s="5">
        <v>0</v>
      </c>
    </row>
    <row r="962" spans="1:3">
      <c r="A962" s="5" t="str">
        <f>"0505"</f>
        <v>0505</v>
      </c>
      <c r="B962" s="5" t="str">
        <f>"2405003230"</f>
        <v>2405003230</v>
      </c>
      <c r="C962" s="5">
        <v>0</v>
      </c>
    </row>
    <row r="963" spans="1:3">
      <c r="A963" s="5" t="str">
        <f>"0505"</f>
        <v>0505</v>
      </c>
      <c r="B963" s="5" t="str">
        <f>"2405003301"</f>
        <v>2405003301</v>
      </c>
      <c r="C963" s="5">
        <v>0</v>
      </c>
    </row>
    <row r="964" spans="1:3">
      <c r="A964" s="5" t="str">
        <f>"0503"</f>
        <v>0503</v>
      </c>
      <c r="B964" s="5" t="str">
        <f>"2405003302"</f>
        <v>2405003302</v>
      </c>
      <c r="C964" s="5">
        <v>58.58</v>
      </c>
    </row>
    <row r="965" spans="1:3">
      <c r="A965" s="5" t="str">
        <f>"0501"</f>
        <v>0501</v>
      </c>
      <c r="B965" s="5" t="str">
        <f>"2405003303"</f>
        <v>2405003303</v>
      </c>
      <c r="C965" s="5">
        <v>57.74</v>
      </c>
    </row>
    <row r="966" spans="1:3">
      <c r="A966" s="5" t="str">
        <f>"0505"</f>
        <v>0505</v>
      </c>
      <c r="B966" s="5" t="str">
        <f>"2405003304"</f>
        <v>2405003304</v>
      </c>
      <c r="C966" s="5">
        <v>62.3</v>
      </c>
    </row>
    <row r="967" spans="1:3">
      <c r="A967" s="5" t="str">
        <f>"0502"</f>
        <v>0502</v>
      </c>
      <c r="B967" s="5" t="str">
        <f>"2405003305"</f>
        <v>2405003305</v>
      </c>
      <c r="C967" s="5">
        <v>62.95</v>
      </c>
    </row>
    <row r="968" spans="1:3">
      <c r="A968" s="5" t="str">
        <f>"0505"</f>
        <v>0505</v>
      </c>
      <c r="B968" s="5" t="str">
        <f>"2405003306"</f>
        <v>2405003306</v>
      </c>
      <c r="C968" s="5">
        <v>68.6</v>
      </c>
    </row>
    <row r="969" spans="1:3">
      <c r="A969" s="5" t="str">
        <f>"0505"</f>
        <v>0505</v>
      </c>
      <c r="B969" s="5" t="str">
        <f>"2405003307"</f>
        <v>2405003307</v>
      </c>
      <c r="C969" s="5">
        <v>57.19</v>
      </c>
    </row>
    <row r="970" spans="1:3">
      <c r="A970" s="5" t="str">
        <f>"0504"</f>
        <v>0504</v>
      </c>
      <c r="B970" s="5" t="str">
        <f>"2405003308"</f>
        <v>2405003308</v>
      </c>
      <c r="C970" s="5">
        <v>62.89</v>
      </c>
    </row>
    <row r="971" spans="1:3">
      <c r="A971" s="5" t="str">
        <f>"0505"</f>
        <v>0505</v>
      </c>
      <c r="B971" s="5" t="str">
        <f>"2405003309"</f>
        <v>2405003309</v>
      </c>
      <c r="C971" s="5">
        <v>56.82</v>
      </c>
    </row>
    <row r="972" spans="1:3">
      <c r="A972" s="5" t="str">
        <f>"0503"</f>
        <v>0503</v>
      </c>
      <c r="B972" s="5" t="str">
        <f>"2405003310"</f>
        <v>2405003310</v>
      </c>
      <c r="C972" s="5">
        <v>0</v>
      </c>
    </row>
    <row r="973" spans="1:3">
      <c r="A973" s="5" t="str">
        <f>"0502"</f>
        <v>0502</v>
      </c>
      <c r="B973" s="5" t="str">
        <f>"2405003311"</f>
        <v>2405003311</v>
      </c>
      <c r="C973" s="5">
        <v>63.95</v>
      </c>
    </row>
    <row r="974" spans="1:3">
      <c r="A974" s="5" t="str">
        <f>"0505"</f>
        <v>0505</v>
      </c>
      <c r="B974" s="5" t="str">
        <f>"2405003312"</f>
        <v>2405003312</v>
      </c>
      <c r="C974" s="5">
        <v>0</v>
      </c>
    </row>
    <row r="975" spans="1:3">
      <c r="A975" s="5" t="str">
        <f>"0505"</f>
        <v>0505</v>
      </c>
      <c r="B975" s="5" t="str">
        <f>"2405003313"</f>
        <v>2405003313</v>
      </c>
      <c r="C975" s="5">
        <v>63.75</v>
      </c>
    </row>
    <row r="976" spans="1:3">
      <c r="A976" s="5" t="str">
        <f>"0504"</f>
        <v>0504</v>
      </c>
      <c r="B976" s="5" t="str">
        <f>"2405003314"</f>
        <v>2405003314</v>
      </c>
      <c r="C976" s="5">
        <v>64.83</v>
      </c>
    </row>
    <row r="977" spans="1:3">
      <c r="A977" s="5" t="str">
        <f>"0503"</f>
        <v>0503</v>
      </c>
      <c r="B977" s="5" t="str">
        <f>"2405003315"</f>
        <v>2405003315</v>
      </c>
      <c r="C977" s="5">
        <v>65.32</v>
      </c>
    </row>
    <row r="978" spans="1:3">
      <c r="A978" s="5" t="str">
        <f>"0503"</f>
        <v>0503</v>
      </c>
      <c r="B978" s="5" t="str">
        <f>"2405003316"</f>
        <v>2405003316</v>
      </c>
      <c r="C978" s="5">
        <v>79.52</v>
      </c>
    </row>
    <row r="979" spans="1:3">
      <c r="A979" s="5" t="str">
        <f>"0503"</f>
        <v>0503</v>
      </c>
      <c r="B979" s="5" t="str">
        <f>"2405003317"</f>
        <v>2405003317</v>
      </c>
      <c r="C979" s="5">
        <v>74.53</v>
      </c>
    </row>
    <row r="980" spans="1:3">
      <c r="A980" s="5" t="str">
        <f>"0501"</f>
        <v>0501</v>
      </c>
      <c r="B980" s="5" t="str">
        <f>"2405003318"</f>
        <v>2405003318</v>
      </c>
      <c r="C980" s="5">
        <v>74.53</v>
      </c>
    </row>
    <row r="981" spans="1:3">
      <c r="A981" s="5" t="str">
        <f>"0505"</f>
        <v>0505</v>
      </c>
      <c r="B981" s="5" t="str">
        <f>"2405003319"</f>
        <v>2405003319</v>
      </c>
      <c r="C981" s="5">
        <v>56.42</v>
      </c>
    </row>
    <row r="982" spans="1:3">
      <c r="A982" s="5" t="str">
        <f>"0501"</f>
        <v>0501</v>
      </c>
      <c r="B982" s="5" t="str">
        <f>"2405003320"</f>
        <v>2405003320</v>
      </c>
      <c r="C982" s="5">
        <v>0</v>
      </c>
    </row>
    <row r="983" spans="1:3">
      <c r="A983" s="5" t="str">
        <f>"0503"</f>
        <v>0503</v>
      </c>
      <c r="B983" s="5" t="str">
        <f>"2405003321"</f>
        <v>2405003321</v>
      </c>
      <c r="C983" s="5">
        <v>60.3</v>
      </c>
    </row>
    <row r="984" spans="1:3">
      <c r="A984" s="5" t="str">
        <f>"0505"</f>
        <v>0505</v>
      </c>
      <c r="B984" s="5" t="str">
        <f>"2405003322"</f>
        <v>2405003322</v>
      </c>
      <c r="C984" s="5">
        <v>0</v>
      </c>
    </row>
    <row r="985" spans="1:3">
      <c r="A985" s="5" t="str">
        <f>"0501"</f>
        <v>0501</v>
      </c>
      <c r="B985" s="5" t="str">
        <f>"2405003323"</f>
        <v>2405003323</v>
      </c>
      <c r="C985" s="5">
        <v>63.66</v>
      </c>
    </row>
    <row r="986" spans="1:3">
      <c r="A986" s="5" t="str">
        <f>"0505"</f>
        <v>0505</v>
      </c>
      <c r="B986" s="5" t="str">
        <f>"2405003324"</f>
        <v>2405003324</v>
      </c>
      <c r="C986" s="5">
        <v>59.32</v>
      </c>
    </row>
    <row r="987" spans="1:3">
      <c r="A987" s="5" t="str">
        <f>"0505"</f>
        <v>0505</v>
      </c>
      <c r="B987" s="5" t="str">
        <f>"2405003325"</f>
        <v>2405003325</v>
      </c>
      <c r="C987" s="5">
        <v>0</v>
      </c>
    </row>
    <row r="988" spans="1:3">
      <c r="A988" s="5" t="str">
        <f>"0504"</f>
        <v>0504</v>
      </c>
      <c r="B988" s="5" t="str">
        <f>"2405003326"</f>
        <v>2405003326</v>
      </c>
      <c r="C988" s="5">
        <v>59.16</v>
      </c>
    </row>
    <row r="989" spans="1:3">
      <c r="A989" s="5" t="str">
        <f>"0505"</f>
        <v>0505</v>
      </c>
      <c r="B989" s="5" t="str">
        <f>"2405003327"</f>
        <v>2405003327</v>
      </c>
      <c r="C989" s="5">
        <v>57.45</v>
      </c>
    </row>
    <row r="990" spans="1:3">
      <c r="A990" s="5" t="str">
        <f>"0505"</f>
        <v>0505</v>
      </c>
      <c r="B990" s="5" t="str">
        <f>"2405003328"</f>
        <v>2405003328</v>
      </c>
      <c r="C990" s="5">
        <v>0</v>
      </c>
    </row>
    <row r="991" spans="1:3">
      <c r="A991" s="5" t="str">
        <f>"0505"</f>
        <v>0505</v>
      </c>
      <c r="B991" s="5" t="str">
        <f>"2405003329"</f>
        <v>2405003329</v>
      </c>
      <c r="C991" s="5">
        <v>61.3</v>
      </c>
    </row>
    <row r="992" spans="1:3">
      <c r="A992" s="5" t="str">
        <f>"0503"</f>
        <v>0503</v>
      </c>
      <c r="B992" s="5" t="str">
        <f>"2405003330"</f>
        <v>2405003330</v>
      </c>
      <c r="C992" s="5">
        <v>0</v>
      </c>
    </row>
    <row r="993" spans="1:3">
      <c r="A993" s="5" t="str">
        <f>"0505"</f>
        <v>0505</v>
      </c>
      <c r="B993" s="5" t="str">
        <f>"2405003401"</f>
        <v>2405003401</v>
      </c>
      <c r="C993" s="5">
        <v>0</v>
      </c>
    </row>
    <row r="994" spans="1:3">
      <c r="A994" s="5" t="str">
        <f>"0505"</f>
        <v>0505</v>
      </c>
      <c r="B994" s="5" t="str">
        <f>"2405003402"</f>
        <v>2405003402</v>
      </c>
      <c r="C994" s="5">
        <v>65.68</v>
      </c>
    </row>
    <row r="995" spans="1:3">
      <c r="A995" s="5" t="str">
        <f>"0502"</f>
        <v>0502</v>
      </c>
      <c r="B995" s="5" t="str">
        <f>"2405003403"</f>
        <v>2405003403</v>
      </c>
      <c r="C995" s="5">
        <v>0</v>
      </c>
    </row>
    <row r="996" spans="1:3">
      <c r="A996" s="5" t="str">
        <f>"0505"</f>
        <v>0505</v>
      </c>
      <c r="B996" s="5" t="str">
        <f>"2405003404"</f>
        <v>2405003404</v>
      </c>
      <c r="C996" s="5">
        <v>0</v>
      </c>
    </row>
    <row r="997" spans="1:3">
      <c r="A997" s="5" t="str">
        <f>"0505"</f>
        <v>0505</v>
      </c>
      <c r="B997" s="5" t="str">
        <f>"2405003405"</f>
        <v>2405003405</v>
      </c>
      <c r="C997" s="5">
        <v>62.61</v>
      </c>
    </row>
    <row r="998" spans="1:3">
      <c r="A998" s="5" t="str">
        <f>"0503"</f>
        <v>0503</v>
      </c>
      <c r="B998" s="5" t="str">
        <f>"2405003406"</f>
        <v>2405003406</v>
      </c>
      <c r="C998" s="5">
        <v>0</v>
      </c>
    </row>
    <row r="999" spans="1:3">
      <c r="A999" s="5" t="str">
        <f>"0505"</f>
        <v>0505</v>
      </c>
      <c r="B999" s="5" t="str">
        <f>"2405003407"</f>
        <v>2405003407</v>
      </c>
      <c r="C999" s="5">
        <v>64.46</v>
      </c>
    </row>
    <row r="1000" spans="1:3">
      <c r="A1000" s="5" t="str">
        <f>"0504"</f>
        <v>0504</v>
      </c>
      <c r="B1000" s="5" t="str">
        <f>"2405003408"</f>
        <v>2405003408</v>
      </c>
      <c r="C1000" s="5">
        <v>0</v>
      </c>
    </row>
    <row r="1001" spans="1:3">
      <c r="A1001" s="5" t="str">
        <f>"0505"</f>
        <v>0505</v>
      </c>
      <c r="B1001" s="5" t="str">
        <f>"2405003409"</f>
        <v>2405003409</v>
      </c>
      <c r="C1001" s="5">
        <v>0</v>
      </c>
    </row>
    <row r="1002" spans="1:3">
      <c r="A1002" s="5" t="str">
        <f>"0505"</f>
        <v>0505</v>
      </c>
      <c r="B1002" s="5" t="str">
        <f>"2405003410"</f>
        <v>2405003410</v>
      </c>
      <c r="C1002" s="5">
        <v>0</v>
      </c>
    </row>
    <row r="1003" spans="1:3">
      <c r="A1003" s="5" t="str">
        <f>"0503"</f>
        <v>0503</v>
      </c>
      <c r="B1003" s="5" t="str">
        <f>"2405003411"</f>
        <v>2405003411</v>
      </c>
      <c r="C1003" s="5">
        <v>0</v>
      </c>
    </row>
    <row r="1004" spans="1:3">
      <c r="A1004" s="5" t="str">
        <f>"0503"</f>
        <v>0503</v>
      </c>
      <c r="B1004" s="5" t="str">
        <f>"2405003412"</f>
        <v>2405003412</v>
      </c>
      <c r="C1004" s="5">
        <v>72.73</v>
      </c>
    </row>
    <row r="1005" spans="1:3">
      <c r="A1005" s="5" t="str">
        <f>"0505"</f>
        <v>0505</v>
      </c>
      <c r="B1005" s="5" t="str">
        <f>"2405003413"</f>
        <v>2405003413</v>
      </c>
      <c r="C1005" s="5">
        <v>62.66</v>
      </c>
    </row>
    <row r="1006" spans="1:3">
      <c r="A1006" s="5" t="str">
        <f>"0503"</f>
        <v>0503</v>
      </c>
      <c r="B1006" s="5" t="str">
        <f>"2405003414"</f>
        <v>2405003414</v>
      </c>
      <c r="C1006" s="5">
        <v>0</v>
      </c>
    </row>
    <row r="1007" spans="1:3">
      <c r="A1007" s="5" t="str">
        <f>"0505"</f>
        <v>0505</v>
      </c>
      <c r="B1007" s="5" t="str">
        <f>"2405003415"</f>
        <v>2405003415</v>
      </c>
      <c r="C1007" s="5">
        <v>61.75</v>
      </c>
    </row>
    <row r="1008" spans="1:3">
      <c r="A1008" s="5" t="str">
        <f>"0501"</f>
        <v>0501</v>
      </c>
      <c r="B1008" s="5" t="str">
        <f>"2405003416"</f>
        <v>2405003416</v>
      </c>
      <c r="C1008" s="5">
        <v>0</v>
      </c>
    </row>
    <row r="1009" spans="1:3">
      <c r="A1009" s="5" t="str">
        <f>"0503"</f>
        <v>0503</v>
      </c>
      <c r="B1009" s="5" t="str">
        <f>"2405003417"</f>
        <v>2405003417</v>
      </c>
      <c r="C1009" s="5">
        <v>74.81</v>
      </c>
    </row>
    <row r="1010" spans="1:3">
      <c r="A1010" s="5" t="str">
        <f>"0505"</f>
        <v>0505</v>
      </c>
      <c r="B1010" s="5" t="str">
        <f>"2405003418"</f>
        <v>2405003418</v>
      </c>
      <c r="C1010" s="5">
        <v>0</v>
      </c>
    </row>
    <row r="1011" spans="1:3">
      <c r="A1011" s="5" t="str">
        <f>"0505"</f>
        <v>0505</v>
      </c>
      <c r="B1011" s="5" t="str">
        <f>"2405003419"</f>
        <v>2405003419</v>
      </c>
      <c r="C1011" s="5">
        <v>0</v>
      </c>
    </row>
    <row r="1012" spans="1:3">
      <c r="A1012" s="5" t="str">
        <f>"0502"</f>
        <v>0502</v>
      </c>
      <c r="B1012" s="5" t="str">
        <f>"2405003420"</f>
        <v>2405003420</v>
      </c>
      <c r="C1012" s="5">
        <v>0</v>
      </c>
    </row>
    <row r="1013" spans="1:3">
      <c r="A1013" s="5" t="str">
        <f>"0505"</f>
        <v>0505</v>
      </c>
      <c r="B1013" s="5" t="str">
        <f>"2405003421"</f>
        <v>2405003421</v>
      </c>
      <c r="C1013" s="5">
        <v>54.11</v>
      </c>
    </row>
    <row r="1014" spans="1:3">
      <c r="A1014" s="5" t="str">
        <f>"0505"</f>
        <v>0505</v>
      </c>
      <c r="B1014" s="5" t="str">
        <f>"2405003422"</f>
        <v>2405003422</v>
      </c>
      <c r="C1014" s="5">
        <v>0</v>
      </c>
    </row>
    <row r="1015" spans="1:3">
      <c r="A1015" s="5" t="str">
        <f>"0504"</f>
        <v>0504</v>
      </c>
      <c r="B1015" s="5" t="str">
        <f>"2405003423"</f>
        <v>2405003423</v>
      </c>
      <c r="C1015" s="5">
        <v>57.97</v>
      </c>
    </row>
    <row r="1016" spans="1:3">
      <c r="A1016" s="5" t="str">
        <f>"0503"</f>
        <v>0503</v>
      </c>
      <c r="B1016" s="5" t="str">
        <f>"2405003424"</f>
        <v>2405003424</v>
      </c>
      <c r="C1016" s="5">
        <v>56.3</v>
      </c>
    </row>
    <row r="1017" spans="1:3">
      <c r="A1017" s="5" t="str">
        <f>"0505"</f>
        <v>0505</v>
      </c>
      <c r="B1017" s="5" t="str">
        <f>"2405003425"</f>
        <v>2405003425</v>
      </c>
      <c r="C1017" s="5">
        <v>0</v>
      </c>
    </row>
    <row r="1018" spans="1:3">
      <c r="A1018" s="5" t="str">
        <f>"0502"</f>
        <v>0502</v>
      </c>
      <c r="B1018" s="5" t="str">
        <f>"2405003426"</f>
        <v>2405003426</v>
      </c>
      <c r="C1018" s="5">
        <v>57.47</v>
      </c>
    </row>
    <row r="1019" spans="1:3">
      <c r="A1019" s="5" t="str">
        <f>"0503"</f>
        <v>0503</v>
      </c>
      <c r="B1019" s="5" t="str">
        <f>"2405003427"</f>
        <v>2405003427</v>
      </c>
      <c r="C1019" s="5">
        <v>0</v>
      </c>
    </row>
    <row r="1020" spans="1:3">
      <c r="A1020" s="5" t="str">
        <f>"0503"</f>
        <v>0503</v>
      </c>
      <c r="B1020" s="5" t="str">
        <f>"2405003428"</f>
        <v>2405003428</v>
      </c>
      <c r="C1020" s="5">
        <v>0</v>
      </c>
    </row>
    <row r="1021" spans="1:3">
      <c r="A1021" s="5" t="str">
        <f>"0504"</f>
        <v>0504</v>
      </c>
      <c r="B1021" s="5" t="str">
        <f>"2405003429"</f>
        <v>2405003429</v>
      </c>
      <c r="C1021" s="5">
        <v>70.68</v>
      </c>
    </row>
    <row r="1022" spans="1:3">
      <c r="A1022" s="5" t="str">
        <f>"0505"</f>
        <v>0505</v>
      </c>
      <c r="B1022" s="5" t="str">
        <f>"2405003430"</f>
        <v>2405003430</v>
      </c>
      <c r="C1022" s="5">
        <v>71.73</v>
      </c>
    </row>
    <row r="1023" spans="1:3">
      <c r="A1023" s="5" t="str">
        <f>"0503"</f>
        <v>0503</v>
      </c>
      <c r="B1023" s="5" t="str">
        <f>"2405003501"</f>
        <v>2405003501</v>
      </c>
      <c r="C1023" s="5">
        <v>61.15</v>
      </c>
    </row>
    <row r="1024" spans="1:3">
      <c r="A1024" s="5" t="str">
        <f>"0505"</f>
        <v>0505</v>
      </c>
      <c r="B1024" s="5" t="str">
        <f>"2405003502"</f>
        <v>2405003502</v>
      </c>
      <c r="C1024" s="5">
        <v>68.67</v>
      </c>
    </row>
    <row r="1025" spans="1:3">
      <c r="A1025" s="5" t="str">
        <f>"0503"</f>
        <v>0503</v>
      </c>
      <c r="B1025" s="5" t="str">
        <f>"2405003503"</f>
        <v>2405003503</v>
      </c>
      <c r="C1025" s="5">
        <v>67.23</v>
      </c>
    </row>
    <row r="1026" spans="1:3">
      <c r="A1026" s="5" t="str">
        <f>"0503"</f>
        <v>0503</v>
      </c>
      <c r="B1026" s="5" t="str">
        <f>"2405003504"</f>
        <v>2405003504</v>
      </c>
      <c r="C1026" s="5">
        <v>0</v>
      </c>
    </row>
    <row r="1027" spans="1:3">
      <c r="A1027" s="5" t="str">
        <f>"0501"</f>
        <v>0501</v>
      </c>
      <c r="B1027" s="5" t="str">
        <f>"2405003505"</f>
        <v>2405003505</v>
      </c>
      <c r="C1027" s="5">
        <v>66.26</v>
      </c>
    </row>
    <row r="1028" spans="1:3">
      <c r="A1028" s="5" t="str">
        <f>"0505"</f>
        <v>0505</v>
      </c>
      <c r="B1028" s="5" t="str">
        <f>"2405003506"</f>
        <v>2405003506</v>
      </c>
      <c r="C1028" s="5">
        <v>66.94</v>
      </c>
    </row>
    <row r="1029" spans="1:3">
      <c r="A1029" s="5" t="str">
        <f>"0505"</f>
        <v>0505</v>
      </c>
      <c r="B1029" s="5" t="str">
        <f>"2405003507"</f>
        <v>2405003507</v>
      </c>
      <c r="C1029" s="5">
        <v>0</v>
      </c>
    </row>
    <row r="1030" spans="1:3">
      <c r="A1030" s="5" t="str">
        <f>"0502"</f>
        <v>0502</v>
      </c>
      <c r="B1030" s="5" t="str">
        <f>"2405003508"</f>
        <v>2405003508</v>
      </c>
      <c r="C1030" s="5">
        <v>42.47</v>
      </c>
    </row>
    <row r="1031" spans="1:3">
      <c r="A1031" s="5" t="str">
        <f>"0501"</f>
        <v>0501</v>
      </c>
      <c r="B1031" s="5" t="str">
        <f>"2405003509"</f>
        <v>2405003509</v>
      </c>
      <c r="C1031" s="5">
        <v>0</v>
      </c>
    </row>
    <row r="1032" spans="1:3">
      <c r="A1032" s="5" t="str">
        <f>"0505"</f>
        <v>0505</v>
      </c>
      <c r="B1032" s="5" t="str">
        <f>"2405003510"</f>
        <v>2405003510</v>
      </c>
      <c r="C1032" s="5">
        <v>0</v>
      </c>
    </row>
    <row r="1033" spans="1:3">
      <c r="A1033" s="5" t="str">
        <f>"0505"</f>
        <v>0505</v>
      </c>
      <c r="B1033" s="5" t="str">
        <f>"2405003511"</f>
        <v>2405003511</v>
      </c>
      <c r="C1033" s="5">
        <v>63.97</v>
      </c>
    </row>
    <row r="1034" spans="1:3">
      <c r="A1034" s="5" t="str">
        <f>"0505"</f>
        <v>0505</v>
      </c>
      <c r="B1034" s="5" t="str">
        <f>"2405003512"</f>
        <v>2405003512</v>
      </c>
      <c r="C1034" s="5">
        <v>74.95</v>
      </c>
    </row>
    <row r="1035" spans="1:3">
      <c r="A1035" s="5" t="str">
        <f>"0505"</f>
        <v>0505</v>
      </c>
      <c r="B1035" s="5" t="str">
        <f>"2405003513"</f>
        <v>2405003513</v>
      </c>
      <c r="C1035" s="5">
        <v>64.95</v>
      </c>
    </row>
    <row r="1036" spans="1:3">
      <c r="A1036" s="5" t="str">
        <f>"0505"</f>
        <v>0505</v>
      </c>
      <c r="B1036" s="5" t="str">
        <f>"2405003514"</f>
        <v>2405003514</v>
      </c>
      <c r="C1036" s="5">
        <v>0</v>
      </c>
    </row>
    <row r="1037" spans="1:3">
      <c r="A1037" s="5" t="str">
        <f>"0503"</f>
        <v>0503</v>
      </c>
      <c r="B1037" s="5" t="str">
        <f>"2405003515"</f>
        <v>2405003515</v>
      </c>
      <c r="C1037" s="5">
        <v>70.62</v>
      </c>
    </row>
    <row r="1038" spans="1:3">
      <c r="A1038" s="5" t="str">
        <f>"0502"</f>
        <v>0502</v>
      </c>
      <c r="B1038" s="5" t="str">
        <f>"2405003516"</f>
        <v>2405003516</v>
      </c>
      <c r="C1038" s="5">
        <v>0</v>
      </c>
    </row>
    <row r="1039" spans="1:3">
      <c r="A1039" s="5" t="str">
        <f>"0505"</f>
        <v>0505</v>
      </c>
      <c r="B1039" s="5" t="str">
        <f>"2405003517"</f>
        <v>2405003517</v>
      </c>
      <c r="C1039" s="5">
        <v>66.09</v>
      </c>
    </row>
    <row r="1040" spans="1:3">
      <c r="A1040" s="5" t="str">
        <f>"0503"</f>
        <v>0503</v>
      </c>
      <c r="B1040" s="5" t="str">
        <f>"2405003518"</f>
        <v>2405003518</v>
      </c>
      <c r="C1040" s="5">
        <v>63.6</v>
      </c>
    </row>
    <row r="1041" spans="1:3">
      <c r="A1041" s="5" t="str">
        <f>"0504"</f>
        <v>0504</v>
      </c>
      <c r="B1041" s="5" t="str">
        <f>"2405003519"</f>
        <v>2405003519</v>
      </c>
      <c r="C1041" s="5">
        <v>0</v>
      </c>
    </row>
    <row r="1042" spans="1:3">
      <c r="A1042" s="5" t="str">
        <f>"0505"</f>
        <v>0505</v>
      </c>
      <c r="B1042" s="5" t="str">
        <f>"2405003520"</f>
        <v>2405003520</v>
      </c>
      <c r="C1042" s="5">
        <v>56.96</v>
      </c>
    </row>
    <row r="1043" spans="1:3">
      <c r="A1043" s="5" t="str">
        <f>"0502"</f>
        <v>0502</v>
      </c>
      <c r="B1043" s="5" t="str">
        <f>"2405003521"</f>
        <v>2405003521</v>
      </c>
      <c r="C1043" s="5">
        <v>64.31</v>
      </c>
    </row>
    <row r="1044" spans="1:3">
      <c r="A1044" s="5" t="str">
        <f>"0503"</f>
        <v>0503</v>
      </c>
      <c r="B1044" s="5" t="str">
        <f>"2405003522"</f>
        <v>2405003522</v>
      </c>
      <c r="C1044" s="5">
        <v>68.73</v>
      </c>
    </row>
    <row r="1045" spans="1:3">
      <c r="A1045" s="5" t="str">
        <f>"0505"</f>
        <v>0505</v>
      </c>
      <c r="B1045" s="5" t="str">
        <f>"2405003523"</f>
        <v>2405003523</v>
      </c>
      <c r="C1045" s="5">
        <v>54.31</v>
      </c>
    </row>
    <row r="1046" spans="1:3">
      <c r="A1046" s="5" t="str">
        <f>"0505"</f>
        <v>0505</v>
      </c>
      <c r="B1046" s="5" t="str">
        <f>"2405003524"</f>
        <v>2405003524</v>
      </c>
      <c r="C1046" s="5">
        <v>58.17</v>
      </c>
    </row>
    <row r="1047" spans="1:3">
      <c r="A1047" s="5" t="str">
        <f>"0501"</f>
        <v>0501</v>
      </c>
      <c r="B1047" s="5" t="str">
        <f>"2405003525"</f>
        <v>2405003525</v>
      </c>
      <c r="C1047" s="5">
        <v>74.66</v>
      </c>
    </row>
    <row r="1048" spans="1:3">
      <c r="A1048" s="5" t="str">
        <f>"0502"</f>
        <v>0502</v>
      </c>
      <c r="B1048" s="5" t="str">
        <f>"2405003526"</f>
        <v>2405003526</v>
      </c>
      <c r="C1048" s="5">
        <v>60.46</v>
      </c>
    </row>
    <row r="1049" spans="1:3">
      <c r="A1049" s="5" t="str">
        <f>"0503"</f>
        <v>0503</v>
      </c>
      <c r="B1049" s="5" t="str">
        <f>"2405003527"</f>
        <v>2405003527</v>
      </c>
      <c r="C1049" s="5">
        <v>63.07</v>
      </c>
    </row>
    <row r="1050" spans="1:3">
      <c r="A1050" s="5" t="str">
        <f>"0505"</f>
        <v>0505</v>
      </c>
      <c r="B1050" s="5" t="str">
        <f>"2405003528"</f>
        <v>2405003528</v>
      </c>
      <c r="C1050" s="5">
        <v>0</v>
      </c>
    </row>
    <row r="1051" spans="1:3">
      <c r="A1051" s="5" t="str">
        <f>"0501"</f>
        <v>0501</v>
      </c>
      <c r="B1051" s="5" t="str">
        <f>"2405003529"</f>
        <v>2405003529</v>
      </c>
      <c r="C1051" s="5">
        <v>0</v>
      </c>
    </row>
    <row r="1052" spans="1:3">
      <c r="A1052" s="5" t="str">
        <f>"0505"</f>
        <v>0505</v>
      </c>
      <c r="B1052" s="5" t="str">
        <f>"2405003530"</f>
        <v>2405003530</v>
      </c>
      <c r="C1052" s="5">
        <v>65.29</v>
      </c>
    </row>
    <row r="1053" spans="1:3">
      <c r="A1053" s="5" t="str">
        <f>"0503"</f>
        <v>0503</v>
      </c>
      <c r="B1053" s="5" t="str">
        <f>"2405003601"</f>
        <v>2405003601</v>
      </c>
      <c r="C1053" s="5">
        <v>0</v>
      </c>
    </row>
    <row r="1054" spans="1:3">
      <c r="A1054" s="5" t="str">
        <f>"0503"</f>
        <v>0503</v>
      </c>
      <c r="B1054" s="5" t="str">
        <f>"2405003602"</f>
        <v>2405003602</v>
      </c>
      <c r="C1054" s="5">
        <v>51.48</v>
      </c>
    </row>
    <row r="1055" spans="1:3">
      <c r="A1055" s="5" t="str">
        <f>"0503"</f>
        <v>0503</v>
      </c>
      <c r="B1055" s="5" t="str">
        <f>"2405003603"</f>
        <v>2405003603</v>
      </c>
      <c r="C1055" s="5">
        <v>0</v>
      </c>
    </row>
    <row r="1056" spans="1:3">
      <c r="A1056" s="5" t="str">
        <f>"0503"</f>
        <v>0503</v>
      </c>
      <c r="B1056" s="5" t="str">
        <f>"2405003604"</f>
        <v>2405003604</v>
      </c>
      <c r="C1056" s="5">
        <v>77.01</v>
      </c>
    </row>
    <row r="1057" spans="1:3">
      <c r="A1057" s="5" t="str">
        <f>"0501"</f>
        <v>0501</v>
      </c>
      <c r="B1057" s="5" t="str">
        <f>"2405003605"</f>
        <v>2405003605</v>
      </c>
      <c r="C1057" s="5">
        <v>0</v>
      </c>
    </row>
    <row r="1058" spans="1:3">
      <c r="A1058" s="5" t="str">
        <f>"0502"</f>
        <v>0502</v>
      </c>
      <c r="B1058" s="5" t="str">
        <f>"2405003606"</f>
        <v>2405003606</v>
      </c>
      <c r="C1058" s="5">
        <v>0</v>
      </c>
    </row>
    <row r="1059" spans="1:3">
      <c r="A1059" s="5" t="str">
        <f>"0503"</f>
        <v>0503</v>
      </c>
      <c r="B1059" s="5" t="str">
        <f>"2405003607"</f>
        <v>2405003607</v>
      </c>
      <c r="C1059" s="5">
        <v>65.8</v>
      </c>
    </row>
    <row r="1060" spans="1:3">
      <c r="A1060" s="5" t="str">
        <f>"0501"</f>
        <v>0501</v>
      </c>
      <c r="B1060" s="5" t="str">
        <f>"2405003608"</f>
        <v>2405003608</v>
      </c>
      <c r="C1060" s="5">
        <v>0</v>
      </c>
    </row>
    <row r="1061" spans="1:3">
      <c r="A1061" s="5" t="str">
        <f>"0503"</f>
        <v>0503</v>
      </c>
      <c r="B1061" s="5" t="str">
        <f>"2405003609"</f>
        <v>2405003609</v>
      </c>
      <c r="C1061" s="5">
        <v>0</v>
      </c>
    </row>
    <row r="1062" spans="1:3">
      <c r="A1062" s="5" t="str">
        <f>"0504"</f>
        <v>0504</v>
      </c>
      <c r="B1062" s="5" t="str">
        <f>"2405003610"</f>
        <v>2405003610</v>
      </c>
      <c r="C1062" s="5">
        <v>0</v>
      </c>
    </row>
    <row r="1063" spans="1:3">
      <c r="A1063" s="5" t="str">
        <f>"0505"</f>
        <v>0505</v>
      </c>
      <c r="B1063" s="5" t="str">
        <f>"2405003611"</f>
        <v>2405003611</v>
      </c>
      <c r="C1063" s="5">
        <v>66.78</v>
      </c>
    </row>
    <row r="1064" spans="1:3">
      <c r="A1064" s="5" t="str">
        <f>"0503"</f>
        <v>0503</v>
      </c>
      <c r="B1064" s="5" t="str">
        <f>"2405003612"</f>
        <v>2405003612</v>
      </c>
      <c r="C1064" s="5">
        <v>51.67</v>
      </c>
    </row>
    <row r="1065" spans="1:3">
      <c r="A1065" s="5" t="str">
        <f>"0505"</f>
        <v>0505</v>
      </c>
      <c r="B1065" s="5" t="str">
        <f>"2405003613"</f>
        <v>2405003613</v>
      </c>
      <c r="C1065" s="5">
        <v>54.75</v>
      </c>
    </row>
    <row r="1066" spans="1:3">
      <c r="A1066" s="5" t="str">
        <f>"0504"</f>
        <v>0504</v>
      </c>
      <c r="B1066" s="5" t="str">
        <f>"2405003614"</f>
        <v>2405003614</v>
      </c>
      <c r="C1066" s="5">
        <v>0</v>
      </c>
    </row>
    <row r="1067" spans="1:3">
      <c r="A1067" s="5" t="str">
        <f>"0505"</f>
        <v>0505</v>
      </c>
      <c r="B1067" s="5" t="str">
        <f>"2405003615"</f>
        <v>2405003615</v>
      </c>
      <c r="C1067" s="5">
        <v>62.15</v>
      </c>
    </row>
    <row r="1068" spans="1:3">
      <c r="A1068" s="5" t="str">
        <f>"0505"</f>
        <v>0505</v>
      </c>
      <c r="B1068" s="5" t="str">
        <f>"2405003616"</f>
        <v>2405003616</v>
      </c>
      <c r="C1068" s="5">
        <v>0</v>
      </c>
    </row>
    <row r="1069" spans="1:3">
      <c r="A1069" s="5" t="str">
        <f>"0502"</f>
        <v>0502</v>
      </c>
      <c r="B1069" s="5" t="str">
        <f>"2405003617"</f>
        <v>2405003617</v>
      </c>
      <c r="C1069" s="5">
        <v>0</v>
      </c>
    </row>
    <row r="1070" spans="1:3">
      <c r="A1070" s="5" t="str">
        <f>"0505"</f>
        <v>0505</v>
      </c>
      <c r="B1070" s="5" t="str">
        <f>"2405003618"</f>
        <v>2405003618</v>
      </c>
      <c r="C1070" s="5">
        <v>0</v>
      </c>
    </row>
    <row r="1071" spans="1:3">
      <c r="A1071" s="5" t="str">
        <f>"0503"</f>
        <v>0503</v>
      </c>
      <c r="B1071" s="5" t="str">
        <f>"2405003619"</f>
        <v>2405003619</v>
      </c>
      <c r="C1071" s="5">
        <v>56.39</v>
      </c>
    </row>
    <row r="1072" spans="1:3">
      <c r="A1072" s="5" t="str">
        <f>"0502"</f>
        <v>0502</v>
      </c>
      <c r="B1072" s="5" t="str">
        <f>"2405003620"</f>
        <v>2405003620</v>
      </c>
      <c r="C1072" s="5">
        <v>51.96</v>
      </c>
    </row>
    <row r="1073" spans="1:3">
      <c r="A1073" s="5" t="str">
        <f>"0505"</f>
        <v>0505</v>
      </c>
      <c r="B1073" s="5" t="str">
        <f>"2405003621"</f>
        <v>2405003621</v>
      </c>
      <c r="C1073" s="5">
        <v>0</v>
      </c>
    </row>
    <row r="1074" spans="1:3">
      <c r="A1074" s="5" t="str">
        <f>"0503"</f>
        <v>0503</v>
      </c>
      <c r="B1074" s="5" t="str">
        <f>"2405003622"</f>
        <v>2405003622</v>
      </c>
      <c r="C1074" s="5">
        <v>0</v>
      </c>
    </row>
    <row r="1075" spans="1:3">
      <c r="A1075" s="5" t="str">
        <f>"0503"</f>
        <v>0503</v>
      </c>
      <c r="B1075" s="5" t="str">
        <f>"2405003623"</f>
        <v>2405003623</v>
      </c>
      <c r="C1075" s="5">
        <v>61.66</v>
      </c>
    </row>
    <row r="1076" spans="1:3">
      <c r="A1076" s="5" t="str">
        <f>"0503"</f>
        <v>0503</v>
      </c>
      <c r="B1076" s="5" t="str">
        <f>"2405003624"</f>
        <v>2405003624</v>
      </c>
      <c r="C1076" s="5">
        <v>0</v>
      </c>
    </row>
    <row r="1077" spans="1:3">
      <c r="A1077" s="5" t="str">
        <f>"0501"</f>
        <v>0501</v>
      </c>
      <c r="B1077" s="5" t="str">
        <f>"2405003625"</f>
        <v>2405003625</v>
      </c>
      <c r="C1077" s="5">
        <v>64.34</v>
      </c>
    </row>
    <row r="1078" spans="1:3">
      <c r="A1078" s="5" t="str">
        <f>"0505"</f>
        <v>0505</v>
      </c>
      <c r="B1078" s="5" t="str">
        <f>"2405003626"</f>
        <v>2405003626</v>
      </c>
      <c r="C1078" s="5">
        <v>65.08</v>
      </c>
    </row>
    <row r="1079" spans="1:3">
      <c r="A1079" s="5" t="str">
        <f>"0503"</f>
        <v>0503</v>
      </c>
      <c r="B1079" s="5" t="str">
        <f>"2405003627"</f>
        <v>2405003627</v>
      </c>
      <c r="C1079" s="5">
        <v>61.69</v>
      </c>
    </row>
    <row r="1080" spans="1:3">
      <c r="A1080" s="5" t="str">
        <f>"0505"</f>
        <v>0505</v>
      </c>
      <c r="B1080" s="5" t="str">
        <f>"2405003628"</f>
        <v>2405003628</v>
      </c>
      <c r="C1080" s="5">
        <v>73.45</v>
      </c>
    </row>
    <row r="1081" spans="1:3">
      <c r="A1081" s="5" t="str">
        <f>"0503"</f>
        <v>0503</v>
      </c>
      <c r="B1081" s="5" t="str">
        <f>"2405003629"</f>
        <v>2405003629</v>
      </c>
      <c r="C1081" s="5">
        <v>0</v>
      </c>
    </row>
    <row r="1082" spans="1:3">
      <c r="A1082" s="5" t="str">
        <f>"0503"</f>
        <v>0503</v>
      </c>
      <c r="B1082" s="5" t="str">
        <f>"2405003630"</f>
        <v>2405003630</v>
      </c>
      <c r="C1082" s="5">
        <v>72.53</v>
      </c>
    </row>
    <row r="1083" spans="1:3">
      <c r="A1083" s="5" t="str">
        <f>"0503"</f>
        <v>0503</v>
      </c>
      <c r="B1083" s="5" t="str">
        <f>"2405003701"</f>
        <v>2405003701</v>
      </c>
      <c r="C1083" s="5">
        <v>59.09</v>
      </c>
    </row>
    <row r="1084" spans="1:3">
      <c r="A1084" s="5" t="str">
        <f>"0503"</f>
        <v>0503</v>
      </c>
      <c r="B1084" s="5" t="str">
        <f>"2405003702"</f>
        <v>2405003702</v>
      </c>
      <c r="C1084" s="5">
        <v>55.95</v>
      </c>
    </row>
    <row r="1085" spans="1:3">
      <c r="A1085" s="5" t="str">
        <f t="shared" ref="A1085:A1091" si="7">"0505"</f>
        <v>0505</v>
      </c>
      <c r="B1085" s="5" t="str">
        <f>"2405003703"</f>
        <v>2405003703</v>
      </c>
      <c r="C1085" s="5">
        <v>66.3</v>
      </c>
    </row>
    <row r="1086" spans="1:3">
      <c r="A1086" s="5" t="str">
        <f t="shared" si="7"/>
        <v>0505</v>
      </c>
      <c r="B1086" s="5" t="str">
        <f>"2405003704"</f>
        <v>2405003704</v>
      </c>
      <c r="C1086" s="5">
        <v>65.32</v>
      </c>
    </row>
    <row r="1087" spans="1:3">
      <c r="A1087" s="5" t="str">
        <f t="shared" si="7"/>
        <v>0505</v>
      </c>
      <c r="B1087" s="5" t="str">
        <f>"2405003705"</f>
        <v>2405003705</v>
      </c>
      <c r="C1087" s="5">
        <v>0</v>
      </c>
    </row>
    <row r="1088" spans="1:3">
      <c r="A1088" s="5" t="str">
        <f t="shared" si="7"/>
        <v>0505</v>
      </c>
      <c r="B1088" s="5" t="str">
        <f>"2405003706"</f>
        <v>2405003706</v>
      </c>
      <c r="C1088" s="5">
        <v>0</v>
      </c>
    </row>
    <row r="1089" spans="1:3">
      <c r="A1089" s="5" t="str">
        <f t="shared" si="7"/>
        <v>0505</v>
      </c>
      <c r="B1089" s="5" t="str">
        <f>"2405003707"</f>
        <v>2405003707</v>
      </c>
      <c r="C1089" s="5">
        <v>48.84</v>
      </c>
    </row>
    <row r="1090" spans="1:3">
      <c r="A1090" s="5" t="str">
        <f t="shared" si="7"/>
        <v>0505</v>
      </c>
      <c r="B1090" s="5" t="str">
        <f>"2405003708"</f>
        <v>2405003708</v>
      </c>
      <c r="C1090" s="5">
        <v>66.46</v>
      </c>
    </row>
    <row r="1091" spans="1:3">
      <c r="A1091" s="5" t="str">
        <f t="shared" si="7"/>
        <v>0505</v>
      </c>
      <c r="B1091" s="5" t="str">
        <f>"2405003709"</f>
        <v>2405003709</v>
      </c>
      <c r="C1091" s="5">
        <v>0</v>
      </c>
    </row>
    <row r="1092" spans="1:3">
      <c r="A1092" s="5" t="str">
        <f>"0501"</f>
        <v>0501</v>
      </c>
      <c r="B1092" s="5" t="str">
        <f>"2405003710"</f>
        <v>2405003710</v>
      </c>
      <c r="C1092" s="5">
        <v>60.01</v>
      </c>
    </row>
    <row r="1093" spans="1:3">
      <c r="A1093" s="5" t="str">
        <f>"0504"</f>
        <v>0504</v>
      </c>
      <c r="B1093" s="5" t="str">
        <f>"2405003711"</f>
        <v>2405003711</v>
      </c>
      <c r="C1093" s="5">
        <v>0</v>
      </c>
    </row>
    <row r="1094" spans="1:3">
      <c r="A1094" s="5" t="str">
        <f>"0505"</f>
        <v>0505</v>
      </c>
      <c r="B1094" s="5" t="str">
        <f>"2405003712"</f>
        <v>2405003712</v>
      </c>
      <c r="C1094" s="5">
        <v>68.24</v>
      </c>
    </row>
    <row r="1095" spans="1:3">
      <c r="A1095" s="5" t="str">
        <f>"0505"</f>
        <v>0505</v>
      </c>
      <c r="B1095" s="5" t="str">
        <f>"2405003713"</f>
        <v>2405003713</v>
      </c>
      <c r="C1095" s="5">
        <v>60.61</v>
      </c>
    </row>
    <row r="1096" spans="1:3">
      <c r="A1096" s="5" t="str">
        <f>"0505"</f>
        <v>0505</v>
      </c>
      <c r="B1096" s="5" t="str">
        <f>"2405003714"</f>
        <v>2405003714</v>
      </c>
      <c r="C1096" s="5">
        <v>0</v>
      </c>
    </row>
    <row r="1097" spans="1:3">
      <c r="A1097" s="5" t="str">
        <f>"0503"</f>
        <v>0503</v>
      </c>
      <c r="B1097" s="5" t="str">
        <f>"2405003715"</f>
        <v>2405003715</v>
      </c>
      <c r="C1097" s="5">
        <v>48.9</v>
      </c>
    </row>
    <row r="1098" spans="1:3">
      <c r="A1098" s="5" t="str">
        <f>"0504"</f>
        <v>0504</v>
      </c>
      <c r="B1098" s="5" t="str">
        <f>"2405003716"</f>
        <v>2405003716</v>
      </c>
      <c r="C1098" s="5">
        <v>62.59</v>
      </c>
    </row>
    <row r="1099" spans="1:3">
      <c r="A1099" s="5" t="str">
        <f>"0502"</f>
        <v>0502</v>
      </c>
      <c r="B1099" s="5" t="str">
        <f>"2405003717"</f>
        <v>2405003717</v>
      </c>
      <c r="C1099" s="5">
        <v>0</v>
      </c>
    </row>
    <row r="1100" spans="1:3">
      <c r="A1100" s="5" t="str">
        <f>"0501"</f>
        <v>0501</v>
      </c>
      <c r="B1100" s="5" t="str">
        <f>"2405003718"</f>
        <v>2405003718</v>
      </c>
      <c r="C1100" s="5">
        <v>0</v>
      </c>
    </row>
    <row r="1101" spans="1:3">
      <c r="A1101" s="5" t="str">
        <f>"0504"</f>
        <v>0504</v>
      </c>
      <c r="B1101" s="5" t="str">
        <f>"2405003719"</f>
        <v>2405003719</v>
      </c>
      <c r="C1101" s="5">
        <v>0</v>
      </c>
    </row>
    <row r="1102" spans="1:3">
      <c r="A1102" s="5" t="str">
        <f>"0504"</f>
        <v>0504</v>
      </c>
      <c r="B1102" s="5" t="str">
        <f>"2405003720"</f>
        <v>2405003720</v>
      </c>
      <c r="C1102" s="5">
        <v>0</v>
      </c>
    </row>
    <row r="1103" spans="1:3">
      <c r="A1103" s="5" t="str">
        <f>"0505"</f>
        <v>0505</v>
      </c>
      <c r="B1103" s="5" t="str">
        <f>"2405003721"</f>
        <v>2405003721</v>
      </c>
      <c r="C1103" s="5">
        <v>64.08</v>
      </c>
    </row>
    <row r="1104" spans="1:3">
      <c r="A1104" s="5" t="str">
        <f>"0505"</f>
        <v>0505</v>
      </c>
      <c r="B1104" s="5" t="str">
        <f>"2405003722"</f>
        <v>2405003722</v>
      </c>
      <c r="C1104" s="5">
        <v>0</v>
      </c>
    </row>
    <row r="1105" spans="1:3">
      <c r="A1105" s="5" t="str">
        <f>"0503"</f>
        <v>0503</v>
      </c>
      <c r="B1105" s="5" t="str">
        <f>"2405003723"</f>
        <v>2405003723</v>
      </c>
      <c r="C1105" s="5">
        <v>0</v>
      </c>
    </row>
    <row r="1106" spans="1:3">
      <c r="A1106" s="5" t="str">
        <f>"0502"</f>
        <v>0502</v>
      </c>
      <c r="B1106" s="5" t="str">
        <f>"2405003724"</f>
        <v>2405003724</v>
      </c>
      <c r="C1106" s="5">
        <v>0</v>
      </c>
    </row>
    <row r="1107" spans="1:3">
      <c r="A1107" s="5" t="str">
        <f>"0503"</f>
        <v>0503</v>
      </c>
      <c r="B1107" s="5" t="str">
        <f>"2405003725"</f>
        <v>2405003725</v>
      </c>
      <c r="C1107" s="5">
        <v>50.94</v>
      </c>
    </row>
    <row r="1108" spans="1:3">
      <c r="A1108" s="5" t="str">
        <f>"0503"</f>
        <v>0503</v>
      </c>
      <c r="B1108" s="5" t="str">
        <f>"2405003726"</f>
        <v>2405003726</v>
      </c>
      <c r="C1108" s="5">
        <v>66.88</v>
      </c>
    </row>
    <row r="1109" spans="1:3">
      <c r="A1109" s="5" t="str">
        <f>"0502"</f>
        <v>0502</v>
      </c>
      <c r="B1109" s="5" t="str">
        <f>"2405003727"</f>
        <v>2405003727</v>
      </c>
      <c r="C1109" s="5">
        <v>53.15</v>
      </c>
    </row>
    <row r="1110" spans="1:3">
      <c r="A1110" s="5" t="str">
        <f>"0502"</f>
        <v>0502</v>
      </c>
      <c r="B1110" s="5" t="str">
        <f>"2405003728"</f>
        <v>2405003728</v>
      </c>
      <c r="C1110" s="5">
        <v>63.47</v>
      </c>
    </row>
    <row r="1111" spans="1:3">
      <c r="A1111" s="5" t="str">
        <f>"0505"</f>
        <v>0505</v>
      </c>
      <c r="B1111" s="5" t="str">
        <f>"2405003729"</f>
        <v>2405003729</v>
      </c>
      <c r="C1111" s="5">
        <v>69.17</v>
      </c>
    </row>
    <row r="1112" spans="1:3">
      <c r="A1112" s="5" t="str">
        <f>"0505"</f>
        <v>0505</v>
      </c>
      <c r="B1112" s="5" t="str">
        <f>"2405003730"</f>
        <v>2405003730</v>
      </c>
      <c r="C1112" s="5">
        <v>58.47</v>
      </c>
    </row>
    <row r="1113" spans="1:3">
      <c r="A1113" s="5" t="str">
        <f>"0503"</f>
        <v>0503</v>
      </c>
      <c r="B1113" s="5" t="str">
        <f>"2405003801"</f>
        <v>2405003801</v>
      </c>
      <c r="C1113" s="5">
        <v>0</v>
      </c>
    </row>
    <row r="1114" spans="1:3">
      <c r="A1114" s="5" t="str">
        <f>"0505"</f>
        <v>0505</v>
      </c>
      <c r="B1114" s="5" t="str">
        <f>"2405003802"</f>
        <v>2405003802</v>
      </c>
      <c r="C1114" s="5">
        <v>60.52</v>
      </c>
    </row>
    <row r="1115" spans="1:3">
      <c r="A1115" s="5" t="str">
        <f>"0504"</f>
        <v>0504</v>
      </c>
      <c r="B1115" s="5" t="str">
        <f>"2405003803"</f>
        <v>2405003803</v>
      </c>
      <c r="C1115" s="5">
        <v>60.22</v>
      </c>
    </row>
    <row r="1116" spans="1:3">
      <c r="A1116" s="5" t="str">
        <f>"0503"</f>
        <v>0503</v>
      </c>
      <c r="B1116" s="5" t="str">
        <f>"2405003804"</f>
        <v>2405003804</v>
      </c>
      <c r="C1116" s="5">
        <v>62.53</v>
      </c>
    </row>
    <row r="1117" spans="1:3">
      <c r="A1117" s="5" t="str">
        <f>"0505"</f>
        <v>0505</v>
      </c>
      <c r="B1117" s="5" t="str">
        <f>"2405003805"</f>
        <v>2405003805</v>
      </c>
      <c r="C1117" s="5">
        <v>61.41</v>
      </c>
    </row>
    <row r="1118" spans="1:3">
      <c r="A1118" s="5" t="str">
        <f>"0503"</f>
        <v>0503</v>
      </c>
      <c r="B1118" s="5" t="str">
        <f>"2405003806"</f>
        <v>2405003806</v>
      </c>
      <c r="C1118" s="5">
        <v>0</v>
      </c>
    </row>
    <row r="1119" spans="1:3">
      <c r="A1119" s="5" t="str">
        <f>"0503"</f>
        <v>0503</v>
      </c>
      <c r="B1119" s="5" t="str">
        <f>"2405003807"</f>
        <v>2405003807</v>
      </c>
      <c r="C1119" s="5">
        <v>0</v>
      </c>
    </row>
    <row r="1120" spans="1:3">
      <c r="A1120" s="5" t="str">
        <f>"0502"</f>
        <v>0502</v>
      </c>
      <c r="B1120" s="5" t="str">
        <f>"2405003808"</f>
        <v>2405003808</v>
      </c>
      <c r="C1120" s="5">
        <v>58.81</v>
      </c>
    </row>
    <row r="1121" spans="1:3">
      <c r="A1121" s="5" t="str">
        <f>"0505"</f>
        <v>0505</v>
      </c>
      <c r="B1121" s="5" t="str">
        <f>"2405003809"</f>
        <v>2405003809</v>
      </c>
      <c r="C1121" s="5">
        <v>54.39</v>
      </c>
    </row>
    <row r="1122" spans="1:3">
      <c r="A1122" s="5" t="str">
        <f>"0502"</f>
        <v>0502</v>
      </c>
      <c r="B1122" s="5" t="str">
        <f>"2405003810"</f>
        <v>2405003810</v>
      </c>
      <c r="C1122" s="5">
        <v>0</v>
      </c>
    </row>
    <row r="1123" spans="1:3">
      <c r="A1123" s="5" t="str">
        <f>"0501"</f>
        <v>0501</v>
      </c>
      <c r="B1123" s="5" t="str">
        <f>"2405003811"</f>
        <v>2405003811</v>
      </c>
      <c r="C1123" s="5">
        <v>73.59</v>
      </c>
    </row>
    <row r="1124" spans="1:3">
      <c r="A1124" s="5" t="str">
        <f>"0503"</f>
        <v>0503</v>
      </c>
      <c r="B1124" s="5" t="str">
        <f>"2405003812"</f>
        <v>2405003812</v>
      </c>
      <c r="C1124" s="5">
        <v>66.91</v>
      </c>
    </row>
    <row r="1125" spans="1:3">
      <c r="A1125" s="5" t="str">
        <f>"0505"</f>
        <v>0505</v>
      </c>
      <c r="B1125" s="5" t="str">
        <f>"2405003813"</f>
        <v>2405003813</v>
      </c>
      <c r="C1125" s="5">
        <v>0</v>
      </c>
    </row>
    <row r="1126" spans="1:3">
      <c r="A1126" s="5" t="str">
        <f>"0505"</f>
        <v>0505</v>
      </c>
      <c r="B1126" s="5" t="str">
        <f>"2405003814"</f>
        <v>2405003814</v>
      </c>
      <c r="C1126" s="5">
        <v>55.68</v>
      </c>
    </row>
    <row r="1127" spans="1:3">
      <c r="A1127" s="5" t="str">
        <f>"0503"</f>
        <v>0503</v>
      </c>
      <c r="B1127" s="5" t="str">
        <f>"2405003815"</f>
        <v>2405003815</v>
      </c>
      <c r="C1127" s="5">
        <v>0</v>
      </c>
    </row>
    <row r="1128" spans="1:3">
      <c r="A1128" s="5" t="str">
        <f>"0503"</f>
        <v>0503</v>
      </c>
      <c r="B1128" s="5" t="str">
        <f>"2405003816"</f>
        <v>2405003816</v>
      </c>
      <c r="C1128" s="5">
        <v>72.52</v>
      </c>
    </row>
    <row r="1129" spans="1:3">
      <c r="A1129" s="5" t="str">
        <f>"0503"</f>
        <v>0503</v>
      </c>
      <c r="B1129" s="5" t="str">
        <f>"2405003817"</f>
        <v>2405003817</v>
      </c>
      <c r="C1129" s="5">
        <v>63.85</v>
      </c>
    </row>
    <row r="1130" spans="1:3">
      <c r="A1130" s="5" t="str">
        <f>"0503"</f>
        <v>0503</v>
      </c>
      <c r="B1130" s="5" t="str">
        <f>"2405003818"</f>
        <v>2405003818</v>
      </c>
      <c r="C1130" s="5">
        <v>0</v>
      </c>
    </row>
    <row r="1131" spans="1:3">
      <c r="A1131" s="5" t="str">
        <f>"0501"</f>
        <v>0501</v>
      </c>
      <c r="B1131" s="5" t="str">
        <f>"2405003819"</f>
        <v>2405003819</v>
      </c>
      <c r="C1131" s="5">
        <v>63.95</v>
      </c>
    </row>
    <row r="1132" spans="1:3">
      <c r="A1132" s="5" t="str">
        <f>"0505"</f>
        <v>0505</v>
      </c>
      <c r="B1132" s="5" t="str">
        <f>"2405003820"</f>
        <v>2405003820</v>
      </c>
      <c r="C1132" s="5">
        <v>68.09</v>
      </c>
    </row>
    <row r="1133" spans="1:3">
      <c r="A1133" s="5" t="str">
        <f>"0503"</f>
        <v>0503</v>
      </c>
      <c r="B1133" s="5" t="str">
        <f>"2405003821"</f>
        <v>2405003821</v>
      </c>
      <c r="C1133" s="5">
        <v>69.1</v>
      </c>
    </row>
    <row r="1134" spans="1:3">
      <c r="A1134" s="5" t="str">
        <f>"0504"</f>
        <v>0504</v>
      </c>
      <c r="B1134" s="5" t="str">
        <f>"2405003822"</f>
        <v>2405003822</v>
      </c>
      <c r="C1134" s="5">
        <v>69.31</v>
      </c>
    </row>
    <row r="1135" spans="1:3">
      <c r="A1135" s="5" t="str">
        <f>"0505"</f>
        <v>0505</v>
      </c>
      <c r="B1135" s="5" t="str">
        <f>"2405003823"</f>
        <v>2405003823</v>
      </c>
      <c r="C1135" s="5">
        <v>55.37</v>
      </c>
    </row>
    <row r="1136" spans="1:3">
      <c r="A1136" s="5" t="str">
        <f>"0503"</f>
        <v>0503</v>
      </c>
      <c r="B1136" s="5" t="str">
        <f>"2405003824"</f>
        <v>2405003824</v>
      </c>
      <c r="C1136" s="5">
        <v>0</v>
      </c>
    </row>
    <row r="1137" spans="1:3">
      <c r="A1137" s="5" t="str">
        <f>"0502"</f>
        <v>0502</v>
      </c>
      <c r="B1137" s="5" t="str">
        <f>"2405003825"</f>
        <v>2405003825</v>
      </c>
      <c r="C1137" s="5">
        <v>52.56</v>
      </c>
    </row>
    <row r="1138" spans="1:3">
      <c r="A1138" s="5" t="str">
        <f>"0505"</f>
        <v>0505</v>
      </c>
      <c r="B1138" s="5" t="str">
        <f>"2405003826"</f>
        <v>2405003826</v>
      </c>
      <c r="C1138" s="5">
        <v>58.82</v>
      </c>
    </row>
    <row r="1139" spans="1:3">
      <c r="A1139" s="5" t="str">
        <f>"0502"</f>
        <v>0502</v>
      </c>
      <c r="B1139" s="5" t="str">
        <f>"2405003827"</f>
        <v>2405003827</v>
      </c>
      <c r="C1139" s="5">
        <v>0</v>
      </c>
    </row>
    <row r="1140" spans="1:3">
      <c r="A1140" s="5" t="str">
        <f>"0501"</f>
        <v>0501</v>
      </c>
      <c r="B1140" s="5" t="str">
        <f>"2405003828"</f>
        <v>2405003828</v>
      </c>
      <c r="C1140" s="5">
        <v>70.36</v>
      </c>
    </row>
    <row r="1141" spans="1:3">
      <c r="A1141" s="5" t="str">
        <f>"0505"</f>
        <v>0505</v>
      </c>
      <c r="B1141" s="5" t="str">
        <f>"2405003829"</f>
        <v>2405003829</v>
      </c>
      <c r="C1141" s="5">
        <v>51.48</v>
      </c>
    </row>
    <row r="1142" spans="1:3">
      <c r="A1142" s="5" t="str">
        <f>"0502"</f>
        <v>0502</v>
      </c>
      <c r="B1142" s="5" t="str">
        <f>"2405003830"</f>
        <v>2405003830</v>
      </c>
      <c r="C1142" s="5">
        <v>71.19</v>
      </c>
    </row>
    <row r="1143" spans="1:3">
      <c r="A1143" s="5" t="str">
        <f>"0505"</f>
        <v>0505</v>
      </c>
      <c r="B1143" s="5" t="str">
        <f>"2405003901"</f>
        <v>2405003901</v>
      </c>
      <c r="C1143" s="5">
        <v>0</v>
      </c>
    </row>
    <row r="1144" spans="1:3">
      <c r="A1144" s="5" t="str">
        <f>"0503"</f>
        <v>0503</v>
      </c>
      <c r="B1144" s="5" t="str">
        <f>"2405003902"</f>
        <v>2405003902</v>
      </c>
      <c r="C1144" s="5">
        <v>47.94</v>
      </c>
    </row>
    <row r="1145" spans="1:3">
      <c r="A1145" s="5" t="str">
        <f>"0505"</f>
        <v>0505</v>
      </c>
      <c r="B1145" s="5" t="str">
        <f>"2405003903"</f>
        <v>2405003903</v>
      </c>
      <c r="C1145" s="5">
        <v>0</v>
      </c>
    </row>
    <row r="1146" spans="1:3">
      <c r="A1146" s="5" t="str">
        <f>"0505"</f>
        <v>0505</v>
      </c>
      <c r="B1146" s="5" t="str">
        <f>"2405003904"</f>
        <v>2405003904</v>
      </c>
      <c r="C1146" s="5">
        <v>66.57</v>
      </c>
    </row>
    <row r="1147" spans="1:3">
      <c r="A1147" s="5" t="str">
        <f>"0505"</f>
        <v>0505</v>
      </c>
      <c r="B1147" s="5" t="str">
        <f>"2405003905"</f>
        <v>2405003905</v>
      </c>
      <c r="C1147" s="5">
        <v>58.76</v>
      </c>
    </row>
    <row r="1148" spans="1:3">
      <c r="A1148" s="5" t="str">
        <f>"0505"</f>
        <v>0505</v>
      </c>
      <c r="B1148" s="5" t="str">
        <f>"2405003906"</f>
        <v>2405003906</v>
      </c>
      <c r="C1148" s="5">
        <v>60.83</v>
      </c>
    </row>
    <row r="1149" spans="1:3">
      <c r="A1149" s="5" t="str">
        <f>"0502"</f>
        <v>0502</v>
      </c>
      <c r="B1149" s="5" t="str">
        <f>"2405003907"</f>
        <v>2405003907</v>
      </c>
      <c r="C1149" s="5">
        <v>55.8</v>
      </c>
    </row>
    <row r="1150" spans="1:3">
      <c r="A1150" s="5" t="str">
        <f>"0502"</f>
        <v>0502</v>
      </c>
      <c r="B1150" s="5" t="str">
        <f>"2405003908"</f>
        <v>2405003908</v>
      </c>
      <c r="C1150" s="5">
        <v>71.08</v>
      </c>
    </row>
    <row r="1151" spans="1:3">
      <c r="A1151" s="5" t="str">
        <f>"0503"</f>
        <v>0503</v>
      </c>
      <c r="B1151" s="5" t="str">
        <f>"2405003909"</f>
        <v>2405003909</v>
      </c>
      <c r="C1151" s="5">
        <v>65.17</v>
      </c>
    </row>
    <row r="1152" spans="1:3">
      <c r="A1152" s="5" t="str">
        <f>"0504"</f>
        <v>0504</v>
      </c>
      <c r="B1152" s="5" t="str">
        <f>"2405003910"</f>
        <v>2405003910</v>
      </c>
      <c r="C1152" s="5">
        <v>0</v>
      </c>
    </row>
    <row r="1153" spans="1:3">
      <c r="A1153" s="5" t="str">
        <f>"0505"</f>
        <v>0505</v>
      </c>
      <c r="B1153" s="5" t="str">
        <f>"2405003911"</f>
        <v>2405003911</v>
      </c>
      <c r="C1153" s="5">
        <v>0</v>
      </c>
    </row>
    <row r="1154" spans="1:3">
      <c r="A1154" s="5" t="str">
        <f>"0505"</f>
        <v>0505</v>
      </c>
      <c r="B1154" s="5" t="str">
        <f>"2405003912"</f>
        <v>2405003912</v>
      </c>
      <c r="C1154" s="5">
        <v>0</v>
      </c>
    </row>
    <row r="1155" spans="1:3">
      <c r="A1155" s="5" t="str">
        <f>"0505"</f>
        <v>0505</v>
      </c>
      <c r="B1155" s="5" t="str">
        <f>"2405003913"</f>
        <v>2405003913</v>
      </c>
      <c r="C1155" s="5">
        <v>55.8</v>
      </c>
    </row>
    <row r="1156" spans="1:3">
      <c r="A1156" s="5" t="str">
        <f>"0503"</f>
        <v>0503</v>
      </c>
      <c r="B1156" s="5" t="str">
        <f>"2405003914"</f>
        <v>2405003914</v>
      </c>
      <c r="C1156" s="5">
        <v>56.08</v>
      </c>
    </row>
    <row r="1157" spans="1:3">
      <c r="A1157" s="5" t="str">
        <f>"0505"</f>
        <v>0505</v>
      </c>
      <c r="B1157" s="5" t="str">
        <f>"2405003915"</f>
        <v>2405003915</v>
      </c>
      <c r="C1157" s="5">
        <v>57.18</v>
      </c>
    </row>
    <row r="1158" spans="1:3">
      <c r="A1158" s="5" t="str">
        <f>"0503"</f>
        <v>0503</v>
      </c>
      <c r="B1158" s="5" t="str">
        <f>"2405003916"</f>
        <v>2405003916</v>
      </c>
      <c r="C1158" s="5">
        <v>0</v>
      </c>
    </row>
    <row r="1159" spans="1:3">
      <c r="A1159" s="5" t="str">
        <f>"0502"</f>
        <v>0502</v>
      </c>
      <c r="B1159" s="5" t="str">
        <f>"2405003917"</f>
        <v>2405003917</v>
      </c>
      <c r="C1159" s="5">
        <v>0</v>
      </c>
    </row>
    <row r="1160" spans="1:3">
      <c r="A1160" s="5" t="str">
        <f>"0504"</f>
        <v>0504</v>
      </c>
      <c r="B1160" s="5" t="str">
        <f>"2405003918"</f>
        <v>2405003918</v>
      </c>
      <c r="C1160" s="5">
        <v>63.58</v>
      </c>
    </row>
    <row r="1161" spans="1:3">
      <c r="A1161" s="5" t="str">
        <f>"0505"</f>
        <v>0505</v>
      </c>
      <c r="B1161" s="5" t="str">
        <f>"2405003919"</f>
        <v>2405003919</v>
      </c>
      <c r="C1161" s="5">
        <v>0</v>
      </c>
    </row>
    <row r="1162" spans="1:3">
      <c r="A1162" s="5" t="str">
        <f>"0505"</f>
        <v>0505</v>
      </c>
      <c r="B1162" s="5" t="str">
        <f>"2405003920"</f>
        <v>2405003920</v>
      </c>
      <c r="C1162" s="5">
        <v>0</v>
      </c>
    </row>
    <row r="1163" spans="1:3">
      <c r="A1163" s="5" t="str">
        <f>"0503"</f>
        <v>0503</v>
      </c>
      <c r="B1163" s="5" t="str">
        <f>"2405003921"</f>
        <v>2405003921</v>
      </c>
      <c r="C1163" s="5">
        <v>61.36</v>
      </c>
    </row>
    <row r="1164" spans="1:3">
      <c r="A1164" s="5" t="str">
        <f>"0504"</f>
        <v>0504</v>
      </c>
      <c r="B1164" s="5" t="str">
        <f>"2405003922"</f>
        <v>2405003922</v>
      </c>
      <c r="C1164" s="5">
        <v>67.88</v>
      </c>
    </row>
    <row r="1165" spans="1:3">
      <c r="A1165" s="5" t="str">
        <f>"0504"</f>
        <v>0504</v>
      </c>
      <c r="B1165" s="5" t="str">
        <f>"2405003923"</f>
        <v>2405003923</v>
      </c>
      <c r="C1165" s="5">
        <v>46.74</v>
      </c>
    </row>
    <row r="1166" spans="1:3">
      <c r="A1166" s="5" t="str">
        <f>"0505"</f>
        <v>0505</v>
      </c>
      <c r="B1166" s="5" t="str">
        <f>"2405003924"</f>
        <v>2405003924</v>
      </c>
      <c r="C1166" s="5">
        <v>0</v>
      </c>
    </row>
    <row r="1167" spans="1:3">
      <c r="A1167" s="5" t="str">
        <f>"0505"</f>
        <v>0505</v>
      </c>
      <c r="B1167" s="5" t="str">
        <f>"2405003925"</f>
        <v>2405003925</v>
      </c>
      <c r="C1167" s="5">
        <v>66.03</v>
      </c>
    </row>
    <row r="1168" spans="1:3">
      <c r="A1168" s="5" t="str">
        <f>"0501"</f>
        <v>0501</v>
      </c>
      <c r="B1168" s="5" t="str">
        <f>"2405003926"</f>
        <v>2405003926</v>
      </c>
      <c r="C1168" s="5">
        <v>0</v>
      </c>
    </row>
    <row r="1169" spans="1:3">
      <c r="A1169" s="5" t="str">
        <f>"0502"</f>
        <v>0502</v>
      </c>
      <c r="B1169" s="5" t="str">
        <f>"2405003927"</f>
        <v>2405003927</v>
      </c>
      <c r="C1169" s="5">
        <v>70.3</v>
      </c>
    </row>
    <row r="1170" spans="1:3">
      <c r="A1170" s="5" t="str">
        <f>"0503"</f>
        <v>0503</v>
      </c>
      <c r="B1170" s="5" t="str">
        <f>"2405003928"</f>
        <v>2405003928</v>
      </c>
      <c r="C1170" s="5">
        <v>67.8</v>
      </c>
    </row>
    <row r="1171" spans="1:3">
      <c r="A1171" s="5" t="str">
        <f>"0502"</f>
        <v>0502</v>
      </c>
      <c r="B1171" s="5" t="str">
        <f>"2405003929"</f>
        <v>2405003929</v>
      </c>
      <c r="C1171" s="5">
        <v>0</v>
      </c>
    </row>
    <row r="1172" spans="1:3">
      <c r="A1172" s="5" t="str">
        <f>"0505"</f>
        <v>0505</v>
      </c>
      <c r="B1172" s="5" t="str">
        <f>"2405003930"</f>
        <v>2405003930</v>
      </c>
      <c r="C1172" s="5">
        <v>63.66</v>
      </c>
    </row>
    <row r="1173" spans="1:3">
      <c r="A1173" s="5" t="str">
        <f>"0501"</f>
        <v>0501</v>
      </c>
      <c r="B1173" s="5" t="str">
        <f>"2405004001"</f>
        <v>2405004001</v>
      </c>
      <c r="C1173" s="5">
        <v>0</v>
      </c>
    </row>
    <row r="1174" spans="1:3">
      <c r="A1174" s="5" t="str">
        <f>"0501"</f>
        <v>0501</v>
      </c>
      <c r="B1174" s="5" t="str">
        <f>"2405004002"</f>
        <v>2405004002</v>
      </c>
      <c r="C1174" s="5">
        <v>64.66</v>
      </c>
    </row>
    <row r="1175" spans="1:3">
      <c r="A1175" s="5" t="str">
        <f>"0501"</f>
        <v>0501</v>
      </c>
      <c r="B1175" s="5" t="str">
        <f>"2405004003"</f>
        <v>2405004003</v>
      </c>
      <c r="C1175" s="5">
        <v>0</v>
      </c>
    </row>
    <row r="1176" spans="1:3">
      <c r="A1176" s="5" t="str">
        <f>"0505"</f>
        <v>0505</v>
      </c>
      <c r="B1176" s="5" t="str">
        <f>"2405004004"</f>
        <v>2405004004</v>
      </c>
      <c r="C1176" s="5">
        <v>0</v>
      </c>
    </row>
    <row r="1177" spans="1:3">
      <c r="A1177" s="5" t="str">
        <f>"0503"</f>
        <v>0503</v>
      </c>
      <c r="B1177" s="5" t="str">
        <f>"2405004005"</f>
        <v>2405004005</v>
      </c>
      <c r="C1177" s="5">
        <v>0</v>
      </c>
    </row>
    <row r="1178" spans="1:3">
      <c r="A1178" s="5" t="str">
        <f>"0505"</f>
        <v>0505</v>
      </c>
      <c r="B1178" s="5" t="str">
        <f>"2405004006"</f>
        <v>2405004006</v>
      </c>
      <c r="C1178" s="5">
        <v>0</v>
      </c>
    </row>
    <row r="1179" spans="1:3">
      <c r="A1179" s="5" t="str">
        <f>"0503"</f>
        <v>0503</v>
      </c>
      <c r="B1179" s="5" t="str">
        <f>"2405004007"</f>
        <v>2405004007</v>
      </c>
      <c r="C1179" s="5">
        <v>0</v>
      </c>
    </row>
    <row r="1180" spans="1:3">
      <c r="A1180" s="5" t="str">
        <f>"0502"</f>
        <v>0502</v>
      </c>
      <c r="B1180" s="5" t="str">
        <f>"2405004008"</f>
        <v>2405004008</v>
      </c>
      <c r="C1180" s="5">
        <v>0</v>
      </c>
    </row>
    <row r="1181" spans="1:3">
      <c r="A1181" s="5" t="str">
        <f>"0503"</f>
        <v>0503</v>
      </c>
      <c r="B1181" s="5" t="str">
        <f>"2405004009"</f>
        <v>2405004009</v>
      </c>
      <c r="C1181" s="5">
        <v>59.03</v>
      </c>
    </row>
    <row r="1182" spans="1:3">
      <c r="A1182" s="5" t="str">
        <f>"0505"</f>
        <v>0505</v>
      </c>
      <c r="B1182" s="5" t="str">
        <f>"2405004010"</f>
        <v>2405004010</v>
      </c>
      <c r="C1182" s="5">
        <v>0</v>
      </c>
    </row>
    <row r="1183" spans="1:3">
      <c r="A1183" s="5" t="str">
        <f>"0501"</f>
        <v>0501</v>
      </c>
      <c r="B1183" s="5" t="str">
        <f>"2405004011"</f>
        <v>2405004011</v>
      </c>
      <c r="C1183" s="5">
        <v>0</v>
      </c>
    </row>
    <row r="1184" spans="1:3">
      <c r="A1184" s="5" t="str">
        <f>"0505"</f>
        <v>0505</v>
      </c>
      <c r="B1184" s="5" t="str">
        <f>"2405004012"</f>
        <v>2405004012</v>
      </c>
      <c r="C1184" s="5">
        <v>70.94</v>
      </c>
    </row>
    <row r="1185" spans="1:3">
      <c r="A1185" s="5" t="str">
        <f>"0503"</f>
        <v>0503</v>
      </c>
      <c r="B1185" s="5" t="str">
        <f>"2405004013"</f>
        <v>2405004013</v>
      </c>
      <c r="C1185" s="5">
        <v>52.96</v>
      </c>
    </row>
    <row r="1186" spans="1:3">
      <c r="A1186" s="5" t="str">
        <f>"0501"</f>
        <v>0501</v>
      </c>
      <c r="B1186" s="5" t="str">
        <f>"2405004014"</f>
        <v>2405004014</v>
      </c>
      <c r="C1186" s="5">
        <v>0</v>
      </c>
    </row>
    <row r="1187" spans="1:3">
      <c r="A1187" s="5" t="str">
        <f>"0505"</f>
        <v>0505</v>
      </c>
      <c r="B1187" s="5" t="str">
        <f>"2405004015"</f>
        <v>2405004015</v>
      </c>
      <c r="C1187" s="5">
        <v>0</v>
      </c>
    </row>
    <row r="1188" spans="1:3">
      <c r="A1188" s="5" t="str">
        <f>"0505"</f>
        <v>0505</v>
      </c>
      <c r="B1188" s="5" t="str">
        <f>"2405004016"</f>
        <v>2405004016</v>
      </c>
      <c r="C1188" s="5">
        <v>39.06</v>
      </c>
    </row>
    <row r="1189" spans="1:3">
      <c r="A1189" s="5" t="str">
        <f>"0504"</f>
        <v>0504</v>
      </c>
      <c r="B1189" s="5" t="str">
        <f>"2405004017"</f>
        <v>2405004017</v>
      </c>
      <c r="C1189" s="5">
        <v>0</v>
      </c>
    </row>
    <row r="1190" spans="1:3">
      <c r="A1190" s="5" t="str">
        <f>"0503"</f>
        <v>0503</v>
      </c>
      <c r="B1190" s="5" t="str">
        <f>"2405004018"</f>
        <v>2405004018</v>
      </c>
      <c r="C1190" s="5">
        <v>0</v>
      </c>
    </row>
    <row r="1191" spans="1:3">
      <c r="A1191" s="5" t="str">
        <f>"0505"</f>
        <v>0505</v>
      </c>
      <c r="B1191" s="5" t="str">
        <f>"2405004019"</f>
        <v>2405004019</v>
      </c>
      <c r="C1191" s="5">
        <v>58.57</v>
      </c>
    </row>
    <row r="1192" spans="1:3">
      <c r="A1192" s="5" t="str">
        <f>"0505"</f>
        <v>0505</v>
      </c>
      <c r="B1192" s="5" t="str">
        <f>"2405004020"</f>
        <v>2405004020</v>
      </c>
      <c r="C1192" s="5">
        <v>0</v>
      </c>
    </row>
    <row r="1193" spans="1:3">
      <c r="A1193" s="5" t="str">
        <f>"0503"</f>
        <v>0503</v>
      </c>
      <c r="B1193" s="5" t="str">
        <f>"2405004021"</f>
        <v>2405004021</v>
      </c>
      <c r="C1193" s="5">
        <v>0</v>
      </c>
    </row>
    <row r="1194" spans="1:3">
      <c r="A1194" s="5" t="str">
        <f>"0505"</f>
        <v>0505</v>
      </c>
      <c r="B1194" s="5" t="str">
        <f>"2405004022"</f>
        <v>2405004022</v>
      </c>
      <c r="C1194" s="5">
        <v>67</v>
      </c>
    </row>
    <row r="1195" spans="1:3">
      <c r="A1195" s="5" t="str">
        <f>"0503"</f>
        <v>0503</v>
      </c>
      <c r="B1195" s="5" t="str">
        <f>"2405004023"</f>
        <v>2405004023</v>
      </c>
      <c r="C1195" s="5">
        <v>53.66</v>
      </c>
    </row>
    <row r="1196" spans="1:3">
      <c r="A1196" s="5" t="str">
        <f>"0502"</f>
        <v>0502</v>
      </c>
      <c r="B1196" s="5" t="str">
        <f>"2405004024"</f>
        <v>2405004024</v>
      </c>
      <c r="C1196" s="5">
        <v>0</v>
      </c>
    </row>
    <row r="1197" spans="1:3">
      <c r="A1197" s="5" t="str">
        <f>"0505"</f>
        <v>0505</v>
      </c>
      <c r="B1197" s="5" t="str">
        <f>"2405004025"</f>
        <v>2405004025</v>
      </c>
      <c r="C1197" s="5">
        <v>63.9</v>
      </c>
    </row>
    <row r="1198" spans="1:3">
      <c r="A1198" s="5" t="str">
        <f>"0503"</f>
        <v>0503</v>
      </c>
      <c r="B1198" s="5" t="str">
        <f>"2405004026"</f>
        <v>2405004026</v>
      </c>
      <c r="C1198" s="5">
        <v>0</v>
      </c>
    </row>
    <row r="1199" spans="1:3">
      <c r="A1199" s="5" t="str">
        <f>"0505"</f>
        <v>0505</v>
      </c>
      <c r="B1199" s="5" t="str">
        <f>"2405004027"</f>
        <v>2405004027</v>
      </c>
      <c r="C1199" s="5">
        <v>72.16</v>
      </c>
    </row>
    <row r="1200" spans="1:3">
      <c r="A1200" s="5" t="str">
        <f>"0505"</f>
        <v>0505</v>
      </c>
      <c r="B1200" s="5" t="str">
        <f>"2405004028"</f>
        <v>2405004028</v>
      </c>
      <c r="C1200" s="5">
        <v>0</v>
      </c>
    </row>
    <row r="1201" spans="1:3">
      <c r="A1201" s="5" t="str">
        <f>"0505"</f>
        <v>0505</v>
      </c>
      <c r="B1201" s="5" t="str">
        <f>"2405004029"</f>
        <v>2405004029</v>
      </c>
      <c r="C1201" s="5">
        <v>64.34</v>
      </c>
    </row>
    <row r="1202" spans="1:3">
      <c r="A1202" s="5" t="str">
        <f>"0505"</f>
        <v>0505</v>
      </c>
      <c r="B1202" s="5" t="str">
        <f>"2405004030"</f>
        <v>2405004030</v>
      </c>
      <c r="C1202" s="5">
        <v>0</v>
      </c>
    </row>
    <row r="1203" spans="1:3">
      <c r="A1203" s="5" t="str">
        <f>"0501"</f>
        <v>0501</v>
      </c>
      <c r="B1203" s="5" t="str">
        <f>"2405004101"</f>
        <v>2405004101</v>
      </c>
      <c r="C1203" s="5">
        <v>0</v>
      </c>
    </row>
    <row r="1204" spans="1:3">
      <c r="A1204" s="5" t="str">
        <f>"0503"</f>
        <v>0503</v>
      </c>
      <c r="B1204" s="5" t="str">
        <f>"2405004102"</f>
        <v>2405004102</v>
      </c>
      <c r="C1204" s="5">
        <v>65.02</v>
      </c>
    </row>
    <row r="1205" spans="1:3">
      <c r="A1205" s="5" t="str">
        <f>"0505"</f>
        <v>0505</v>
      </c>
      <c r="B1205" s="5" t="str">
        <f>"2405004103"</f>
        <v>2405004103</v>
      </c>
      <c r="C1205" s="5">
        <v>0</v>
      </c>
    </row>
    <row r="1206" spans="1:3">
      <c r="A1206" s="5" t="str">
        <f>"0502"</f>
        <v>0502</v>
      </c>
      <c r="B1206" s="5" t="str">
        <f>"2405004104"</f>
        <v>2405004104</v>
      </c>
      <c r="C1206" s="5">
        <v>0</v>
      </c>
    </row>
    <row r="1207" spans="1:3">
      <c r="A1207" s="5" t="str">
        <f>"0505"</f>
        <v>0505</v>
      </c>
      <c r="B1207" s="5" t="str">
        <f>"2405004105"</f>
        <v>2405004105</v>
      </c>
      <c r="C1207" s="5">
        <v>54.64</v>
      </c>
    </row>
    <row r="1208" spans="1:3">
      <c r="A1208" s="5" t="str">
        <f>"0505"</f>
        <v>0505</v>
      </c>
      <c r="B1208" s="5" t="str">
        <f>"2405004106"</f>
        <v>2405004106</v>
      </c>
      <c r="C1208" s="5">
        <v>73.61</v>
      </c>
    </row>
    <row r="1209" spans="1:3">
      <c r="A1209" s="5" t="str">
        <f>"0503"</f>
        <v>0503</v>
      </c>
      <c r="B1209" s="5" t="str">
        <f>"2405004107"</f>
        <v>2405004107</v>
      </c>
      <c r="C1209" s="5">
        <v>64.18</v>
      </c>
    </row>
    <row r="1210" spans="1:3">
      <c r="A1210" s="5" t="str">
        <f>"0501"</f>
        <v>0501</v>
      </c>
      <c r="B1210" s="5" t="str">
        <f>"2405004108"</f>
        <v>2405004108</v>
      </c>
      <c r="C1210" s="5">
        <v>0</v>
      </c>
    </row>
    <row r="1211" spans="1:3">
      <c r="A1211" s="5" t="str">
        <f>"0505"</f>
        <v>0505</v>
      </c>
      <c r="B1211" s="5" t="str">
        <f>"2405004109"</f>
        <v>2405004109</v>
      </c>
      <c r="C1211" s="5">
        <v>55.31</v>
      </c>
    </row>
    <row r="1212" spans="1:3">
      <c r="A1212" s="5" t="str">
        <f>"0501"</f>
        <v>0501</v>
      </c>
      <c r="B1212" s="5" t="str">
        <f>"2405004110"</f>
        <v>2405004110</v>
      </c>
      <c r="C1212" s="5">
        <v>65.31</v>
      </c>
    </row>
    <row r="1213" spans="1:3">
      <c r="A1213" s="5" t="str">
        <f>"0505"</f>
        <v>0505</v>
      </c>
      <c r="B1213" s="5" t="str">
        <f>"2405004111"</f>
        <v>2405004111</v>
      </c>
      <c r="C1213" s="5">
        <v>71.94</v>
      </c>
    </row>
    <row r="1214" spans="1:3">
      <c r="A1214" s="5" t="str">
        <f>"0503"</f>
        <v>0503</v>
      </c>
      <c r="B1214" s="5" t="str">
        <f>"2405004112"</f>
        <v>2405004112</v>
      </c>
      <c r="C1214" s="5">
        <v>73.13</v>
      </c>
    </row>
    <row r="1215" spans="1:3">
      <c r="A1215" s="5" t="str">
        <f>"0503"</f>
        <v>0503</v>
      </c>
      <c r="B1215" s="5" t="str">
        <f>"2405004113"</f>
        <v>2405004113</v>
      </c>
      <c r="C1215" s="5">
        <v>57.9</v>
      </c>
    </row>
    <row r="1216" spans="1:3">
      <c r="A1216" s="5" t="str">
        <f>"0501"</f>
        <v>0501</v>
      </c>
      <c r="B1216" s="5" t="str">
        <f>"2405004114"</f>
        <v>2405004114</v>
      </c>
      <c r="C1216" s="5">
        <v>0</v>
      </c>
    </row>
    <row r="1217" spans="1:3">
      <c r="A1217" s="5" t="str">
        <f>"0501"</f>
        <v>0501</v>
      </c>
      <c r="B1217" s="5" t="str">
        <f>"2405004115"</f>
        <v>2405004115</v>
      </c>
      <c r="C1217" s="5">
        <v>0</v>
      </c>
    </row>
    <row r="1218" spans="1:3">
      <c r="A1218" s="5" t="str">
        <f>"0503"</f>
        <v>0503</v>
      </c>
      <c r="B1218" s="5" t="str">
        <f>"2405004116"</f>
        <v>2405004116</v>
      </c>
      <c r="C1218" s="5">
        <v>0</v>
      </c>
    </row>
    <row r="1219" spans="1:3">
      <c r="A1219" s="5" t="str">
        <f>"0504"</f>
        <v>0504</v>
      </c>
      <c r="B1219" s="5" t="str">
        <f>"2405004117"</f>
        <v>2405004117</v>
      </c>
      <c r="C1219" s="5">
        <v>63.38</v>
      </c>
    </row>
    <row r="1220" spans="1:3">
      <c r="A1220" s="5" t="str">
        <f>"0505"</f>
        <v>0505</v>
      </c>
      <c r="B1220" s="5" t="str">
        <f>"2405004118"</f>
        <v>2405004118</v>
      </c>
      <c r="C1220" s="5">
        <v>69.6</v>
      </c>
    </row>
    <row r="1221" spans="1:3">
      <c r="A1221" s="5" t="str">
        <f>"0505"</f>
        <v>0505</v>
      </c>
      <c r="B1221" s="5" t="str">
        <f>"2405004119"</f>
        <v>2405004119</v>
      </c>
      <c r="C1221" s="5">
        <v>0</v>
      </c>
    </row>
    <row r="1222" spans="1:3">
      <c r="A1222" s="5" t="str">
        <f>"0505"</f>
        <v>0505</v>
      </c>
      <c r="B1222" s="5" t="str">
        <f>"2405004120"</f>
        <v>2405004120</v>
      </c>
      <c r="C1222" s="5">
        <v>0</v>
      </c>
    </row>
    <row r="1223" spans="1:3">
      <c r="A1223" s="5" t="str">
        <f>"0505"</f>
        <v>0505</v>
      </c>
      <c r="B1223" s="5" t="str">
        <f>"2405004121"</f>
        <v>2405004121</v>
      </c>
      <c r="C1223" s="5">
        <v>0</v>
      </c>
    </row>
    <row r="1224" spans="1:3">
      <c r="A1224" s="5" t="str">
        <f>"0502"</f>
        <v>0502</v>
      </c>
      <c r="B1224" s="5" t="str">
        <f>"2405004122"</f>
        <v>2405004122</v>
      </c>
      <c r="C1224" s="5">
        <v>62.84</v>
      </c>
    </row>
    <row r="1225" spans="1:3">
      <c r="A1225" s="5" t="str">
        <f>"0505"</f>
        <v>0505</v>
      </c>
      <c r="B1225" s="5" t="str">
        <f>"2405004123"</f>
        <v>2405004123</v>
      </c>
      <c r="C1225" s="5">
        <v>57.61</v>
      </c>
    </row>
    <row r="1226" spans="1:3">
      <c r="A1226" s="5" t="str">
        <f>"0505"</f>
        <v>0505</v>
      </c>
      <c r="B1226" s="5" t="str">
        <f>"2405004124"</f>
        <v>2405004124</v>
      </c>
      <c r="C1226" s="5">
        <v>0</v>
      </c>
    </row>
    <row r="1227" spans="1:3">
      <c r="A1227" s="5" t="str">
        <f>"0505"</f>
        <v>0505</v>
      </c>
      <c r="B1227" s="5" t="str">
        <f>"2405004125"</f>
        <v>2405004125</v>
      </c>
      <c r="C1227" s="5">
        <v>71.08</v>
      </c>
    </row>
    <row r="1228" spans="1:3">
      <c r="A1228" s="5" t="str">
        <f>"0502"</f>
        <v>0502</v>
      </c>
      <c r="B1228" s="5" t="str">
        <f>"2405004126"</f>
        <v>2405004126</v>
      </c>
      <c r="C1228" s="5">
        <v>68.37</v>
      </c>
    </row>
    <row r="1229" spans="1:3">
      <c r="A1229" s="5" t="str">
        <f>"0505"</f>
        <v>0505</v>
      </c>
      <c r="B1229" s="5" t="str">
        <f>"2405004127"</f>
        <v>2405004127</v>
      </c>
      <c r="C1229" s="5">
        <v>63.61</v>
      </c>
    </row>
    <row r="1230" spans="1:3">
      <c r="A1230" s="5" t="str">
        <f>"0505"</f>
        <v>0505</v>
      </c>
      <c r="B1230" s="5" t="str">
        <f>"2405004128"</f>
        <v>2405004128</v>
      </c>
      <c r="C1230" s="5">
        <v>58.1</v>
      </c>
    </row>
    <row r="1231" spans="1:3">
      <c r="A1231" s="5" t="str">
        <f>"0505"</f>
        <v>0505</v>
      </c>
      <c r="B1231" s="5" t="str">
        <f>"2405004129"</f>
        <v>2405004129</v>
      </c>
      <c r="C1231" s="5">
        <v>68.79</v>
      </c>
    </row>
    <row r="1232" spans="1:3">
      <c r="A1232" s="5" t="str">
        <f>"0505"</f>
        <v>0505</v>
      </c>
      <c r="B1232" s="5" t="str">
        <f>"2405004130"</f>
        <v>2405004130</v>
      </c>
      <c r="C1232" s="5">
        <v>58.04</v>
      </c>
    </row>
    <row r="1233" spans="1:3">
      <c r="A1233" s="5" t="str">
        <f>"0502"</f>
        <v>0502</v>
      </c>
      <c r="B1233" s="5" t="str">
        <f>"2405004201"</f>
        <v>2405004201</v>
      </c>
      <c r="C1233" s="5">
        <v>68.37</v>
      </c>
    </row>
    <row r="1234" spans="1:3">
      <c r="A1234" s="5" t="str">
        <f>"0505"</f>
        <v>0505</v>
      </c>
      <c r="B1234" s="5" t="str">
        <f>"2405004202"</f>
        <v>2405004202</v>
      </c>
      <c r="C1234" s="5">
        <v>60.89</v>
      </c>
    </row>
    <row r="1235" spans="1:3">
      <c r="A1235" s="5" t="str">
        <f>"0505"</f>
        <v>0505</v>
      </c>
      <c r="B1235" s="5" t="str">
        <f>"2405004203"</f>
        <v>2405004203</v>
      </c>
      <c r="C1235" s="5">
        <v>61.98</v>
      </c>
    </row>
    <row r="1236" spans="1:3">
      <c r="A1236" s="5" t="str">
        <f>"0505"</f>
        <v>0505</v>
      </c>
      <c r="B1236" s="5" t="str">
        <f>"2405004204"</f>
        <v>2405004204</v>
      </c>
      <c r="C1236" s="5">
        <v>65.87</v>
      </c>
    </row>
    <row r="1237" spans="1:3">
      <c r="A1237" s="5" t="str">
        <f>"0501"</f>
        <v>0501</v>
      </c>
      <c r="B1237" s="5" t="str">
        <f>"2405004205"</f>
        <v>2405004205</v>
      </c>
      <c r="C1237" s="5">
        <v>0</v>
      </c>
    </row>
    <row r="1238" spans="1:3">
      <c r="A1238" s="5" t="str">
        <f>"0505"</f>
        <v>0505</v>
      </c>
      <c r="B1238" s="5" t="str">
        <f>"2405004206"</f>
        <v>2405004206</v>
      </c>
      <c r="C1238" s="5">
        <v>0</v>
      </c>
    </row>
    <row r="1239" spans="1:3">
      <c r="A1239" s="5" t="str">
        <f>"0503"</f>
        <v>0503</v>
      </c>
      <c r="B1239" s="5" t="str">
        <f>"2405004207"</f>
        <v>2405004207</v>
      </c>
      <c r="C1239" s="5">
        <v>71.95</v>
      </c>
    </row>
    <row r="1240" spans="1:3">
      <c r="A1240" s="5" t="str">
        <f>"0501"</f>
        <v>0501</v>
      </c>
      <c r="B1240" s="5" t="str">
        <f>"2405004208"</f>
        <v>2405004208</v>
      </c>
      <c r="C1240" s="5">
        <v>76.22</v>
      </c>
    </row>
    <row r="1241" spans="1:3">
      <c r="A1241" s="5" t="str">
        <f>"0502"</f>
        <v>0502</v>
      </c>
      <c r="B1241" s="5" t="str">
        <f>"2405004209"</f>
        <v>2405004209</v>
      </c>
      <c r="C1241" s="5">
        <v>49.95</v>
      </c>
    </row>
    <row r="1242" spans="1:3">
      <c r="A1242" s="5" t="str">
        <f>"0503"</f>
        <v>0503</v>
      </c>
      <c r="B1242" s="5" t="str">
        <f>"2405004210"</f>
        <v>2405004210</v>
      </c>
      <c r="C1242" s="5">
        <v>69.07</v>
      </c>
    </row>
    <row r="1243" spans="1:3">
      <c r="A1243" s="5" t="str">
        <f>"0501"</f>
        <v>0501</v>
      </c>
      <c r="B1243" s="5" t="str">
        <f>"2405004211"</f>
        <v>2405004211</v>
      </c>
      <c r="C1243" s="5">
        <v>59.87</v>
      </c>
    </row>
    <row r="1244" spans="1:3">
      <c r="A1244" s="5" t="str">
        <f>"0503"</f>
        <v>0503</v>
      </c>
      <c r="B1244" s="5" t="str">
        <f>"2405004212"</f>
        <v>2405004212</v>
      </c>
      <c r="C1244" s="5">
        <v>55.95</v>
      </c>
    </row>
    <row r="1245" spans="1:3">
      <c r="A1245" s="5" t="str">
        <f>"0505"</f>
        <v>0505</v>
      </c>
      <c r="B1245" s="5" t="str">
        <f>"2405004213"</f>
        <v>2405004213</v>
      </c>
      <c r="C1245" s="5">
        <v>0</v>
      </c>
    </row>
    <row r="1246" spans="1:3">
      <c r="A1246" s="5" t="str">
        <f>"0505"</f>
        <v>0505</v>
      </c>
      <c r="B1246" s="5" t="str">
        <f>"2405004214"</f>
        <v>2405004214</v>
      </c>
      <c r="C1246" s="5">
        <v>65.24</v>
      </c>
    </row>
    <row r="1247" spans="1:3">
      <c r="A1247" s="5" t="str">
        <f>"0502"</f>
        <v>0502</v>
      </c>
      <c r="B1247" s="5" t="str">
        <f>"2405004215"</f>
        <v>2405004215</v>
      </c>
      <c r="C1247" s="5">
        <v>0</v>
      </c>
    </row>
    <row r="1248" spans="1:3">
      <c r="A1248" s="5" t="str">
        <f>"0501"</f>
        <v>0501</v>
      </c>
      <c r="B1248" s="5" t="str">
        <f>"2405004216"</f>
        <v>2405004216</v>
      </c>
      <c r="C1248" s="5">
        <v>77.89</v>
      </c>
    </row>
    <row r="1249" spans="1:3">
      <c r="A1249" s="5" t="str">
        <f>"0505"</f>
        <v>0505</v>
      </c>
      <c r="B1249" s="5" t="str">
        <f>"2405004217"</f>
        <v>2405004217</v>
      </c>
      <c r="C1249" s="5">
        <v>0</v>
      </c>
    </row>
    <row r="1250" spans="1:3">
      <c r="A1250" s="5" t="str">
        <f>"0505"</f>
        <v>0505</v>
      </c>
      <c r="B1250" s="5" t="str">
        <f>"2405004218"</f>
        <v>2405004218</v>
      </c>
      <c r="C1250" s="5">
        <v>0</v>
      </c>
    </row>
    <row r="1251" spans="1:3">
      <c r="A1251" s="5" t="str">
        <f>"0505"</f>
        <v>0505</v>
      </c>
      <c r="B1251" s="5" t="str">
        <f>"2405004219"</f>
        <v>2405004219</v>
      </c>
      <c r="C1251" s="5">
        <v>0</v>
      </c>
    </row>
    <row r="1252" spans="1:3">
      <c r="A1252" s="5" t="str">
        <f>"0503"</f>
        <v>0503</v>
      </c>
      <c r="B1252" s="5" t="str">
        <f>"2405004220"</f>
        <v>2405004220</v>
      </c>
      <c r="C1252" s="5">
        <v>0</v>
      </c>
    </row>
    <row r="1253" spans="1:3">
      <c r="A1253" s="5" t="str">
        <f>"0505"</f>
        <v>0505</v>
      </c>
      <c r="B1253" s="5" t="str">
        <f>"2405004221"</f>
        <v>2405004221</v>
      </c>
      <c r="C1253" s="5">
        <v>65.85</v>
      </c>
    </row>
    <row r="1254" spans="1:3">
      <c r="A1254" s="5" t="str">
        <f>"0503"</f>
        <v>0503</v>
      </c>
      <c r="B1254" s="5" t="str">
        <f>"2405004222"</f>
        <v>2405004222</v>
      </c>
      <c r="C1254" s="5">
        <v>60.24</v>
      </c>
    </row>
    <row r="1255" spans="1:3">
      <c r="A1255" s="5" t="str">
        <f>"0503"</f>
        <v>0503</v>
      </c>
      <c r="B1255" s="5" t="str">
        <f>"2405004223"</f>
        <v>2405004223</v>
      </c>
      <c r="C1255" s="5">
        <v>64.95</v>
      </c>
    </row>
    <row r="1256" spans="1:3">
      <c r="A1256" s="5" t="str">
        <f>"0505"</f>
        <v>0505</v>
      </c>
      <c r="B1256" s="5" t="str">
        <f>"2405004224"</f>
        <v>2405004224</v>
      </c>
      <c r="C1256" s="5">
        <v>60.45</v>
      </c>
    </row>
    <row r="1257" spans="1:3">
      <c r="A1257" s="5" t="str">
        <f>"0505"</f>
        <v>0505</v>
      </c>
      <c r="B1257" s="5" t="str">
        <f>"2405004225"</f>
        <v>2405004225</v>
      </c>
      <c r="C1257" s="5">
        <v>0</v>
      </c>
    </row>
    <row r="1258" spans="1:3">
      <c r="A1258" s="5" t="str">
        <f>"0505"</f>
        <v>0505</v>
      </c>
      <c r="B1258" s="5" t="str">
        <f>"2405004226"</f>
        <v>2405004226</v>
      </c>
      <c r="C1258" s="5">
        <v>0</v>
      </c>
    </row>
    <row r="1259" spans="1:3">
      <c r="A1259" s="5" t="str">
        <f>"0501"</f>
        <v>0501</v>
      </c>
      <c r="B1259" s="5" t="str">
        <f>"2405004227"</f>
        <v>2405004227</v>
      </c>
      <c r="C1259" s="5">
        <v>0</v>
      </c>
    </row>
    <row r="1260" spans="1:3">
      <c r="A1260" s="5" t="str">
        <f>"0505"</f>
        <v>0505</v>
      </c>
      <c r="B1260" s="5" t="str">
        <f>"2405004228"</f>
        <v>2405004228</v>
      </c>
      <c r="C1260" s="5">
        <v>0</v>
      </c>
    </row>
    <row r="1261" spans="1:3">
      <c r="A1261" s="5" t="str">
        <f>"0505"</f>
        <v>0505</v>
      </c>
      <c r="B1261" s="5" t="str">
        <f>"2405004229"</f>
        <v>2405004229</v>
      </c>
      <c r="C1261" s="5">
        <v>52.2</v>
      </c>
    </row>
    <row r="1262" spans="1:3">
      <c r="A1262" s="5" t="str">
        <f>"0505"</f>
        <v>0505</v>
      </c>
      <c r="B1262" s="5" t="str">
        <f>"2405004230"</f>
        <v>2405004230</v>
      </c>
      <c r="C1262" s="5">
        <v>57.39</v>
      </c>
    </row>
    <row r="1263" spans="1:3">
      <c r="A1263" s="5" t="str">
        <f>"0503"</f>
        <v>0503</v>
      </c>
      <c r="B1263" s="5" t="str">
        <f>"2405004301"</f>
        <v>2405004301</v>
      </c>
      <c r="C1263" s="5">
        <v>0</v>
      </c>
    </row>
    <row r="1264" spans="1:3">
      <c r="A1264" s="5" t="str">
        <f>"0505"</f>
        <v>0505</v>
      </c>
      <c r="B1264" s="5" t="str">
        <f>"2405004302"</f>
        <v>2405004302</v>
      </c>
      <c r="C1264" s="5">
        <v>0</v>
      </c>
    </row>
    <row r="1265" spans="1:3">
      <c r="A1265" s="5" t="str">
        <f>"0503"</f>
        <v>0503</v>
      </c>
      <c r="B1265" s="5" t="str">
        <f>"2405004303"</f>
        <v>2405004303</v>
      </c>
      <c r="C1265" s="5">
        <v>55.36</v>
      </c>
    </row>
    <row r="1266" spans="1:3">
      <c r="A1266" s="5" t="str">
        <f>"0501"</f>
        <v>0501</v>
      </c>
      <c r="B1266" s="5" t="str">
        <f>"2405004304"</f>
        <v>2405004304</v>
      </c>
      <c r="C1266" s="5">
        <v>56.3</v>
      </c>
    </row>
    <row r="1267" spans="1:3">
      <c r="A1267" s="5" t="str">
        <f>"0505"</f>
        <v>0505</v>
      </c>
      <c r="B1267" s="5" t="str">
        <f>"2405004305"</f>
        <v>2405004305</v>
      </c>
      <c r="C1267" s="5">
        <v>65.54</v>
      </c>
    </row>
    <row r="1268" spans="1:3">
      <c r="A1268" s="5" t="str">
        <f>"0503"</f>
        <v>0503</v>
      </c>
      <c r="B1268" s="5" t="str">
        <f>"2405004306"</f>
        <v>2405004306</v>
      </c>
      <c r="C1268" s="5">
        <v>67.71</v>
      </c>
    </row>
    <row r="1269" spans="1:3">
      <c r="A1269" s="5" t="str">
        <f>"0505"</f>
        <v>0505</v>
      </c>
      <c r="B1269" s="5" t="str">
        <f>"2405004307"</f>
        <v>2405004307</v>
      </c>
      <c r="C1269" s="5">
        <v>0</v>
      </c>
    </row>
    <row r="1270" spans="1:3">
      <c r="A1270" s="5" t="str">
        <f>"0503"</f>
        <v>0503</v>
      </c>
      <c r="B1270" s="5" t="str">
        <f>"2405004308"</f>
        <v>2405004308</v>
      </c>
      <c r="C1270" s="5">
        <v>62.3</v>
      </c>
    </row>
    <row r="1271" spans="1:3">
      <c r="A1271" s="5" t="str">
        <f>"0503"</f>
        <v>0503</v>
      </c>
      <c r="B1271" s="5" t="str">
        <f>"2405004309"</f>
        <v>2405004309</v>
      </c>
      <c r="C1271" s="5">
        <v>0</v>
      </c>
    </row>
    <row r="1272" spans="1:3">
      <c r="A1272" s="5" t="str">
        <f>"0505"</f>
        <v>0505</v>
      </c>
      <c r="B1272" s="5" t="str">
        <f>"2405004310"</f>
        <v>2405004310</v>
      </c>
      <c r="C1272" s="5">
        <v>47.83</v>
      </c>
    </row>
    <row r="1273" spans="1:3">
      <c r="A1273" s="5" t="str">
        <f>"0503"</f>
        <v>0503</v>
      </c>
      <c r="B1273" s="5" t="str">
        <f>"2405004311"</f>
        <v>2405004311</v>
      </c>
      <c r="C1273" s="5">
        <v>0</v>
      </c>
    </row>
    <row r="1274" spans="1:3">
      <c r="A1274" s="5" t="str">
        <f>"0505"</f>
        <v>0505</v>
      </c>
      <c r="B1274" s="5" t="str">
        <f>"2405004312"</f>
        <v>2405004312</v>
      </c>
      <c r="C1274" s="5">
        <v>65.74</v>
      </c>
    </row>
    <row r="1275" spans="1:3">
      <c r="A1275" s="5" t="str">
        <f>"0503"</f>
        <v>0503</v>
      </c>
      <c r="B1275" s="5" t="str">
        <f>"2405004313"</f>
        <v>2405004313</v>
      </c>
      <c r="C1275" s="5">
        <v>50.39</v>
      </c>
    </row>
    <row r="1276" spans="1:3">
      <c r="A1276" s="5" t="str">
        <f>"0503"</f>
        <v>0503</v>
      </c>
      <c r="B1276" s="5" t="str">
        <f>"2405004314"</f>
        <v>2405004314</v>
      </c>
      <c r="C1276" s="5">
        <v>53.82</v>
      </c>
    </row>
    <row r="1277" spans="1:3">
      <c r="A1277" s="5" t="str">
        <f>"0501"</f>
        <v>0501</v>
      </c>
      <c r="B1277" s="5" t="str">
        <f>"2405004315"</f>
        <v>2405004315</v>
      </c>
      <c r="C1277" s="5">
        <v>53.68</v>
      </c>
    </row>
    <row r="1278" spans="1:3">
      <c r="A1278" s="5" t="str">
        <f>"0501"</f>
        <v>0501</v>
      </c>
      <c r="B1278" s="5" t="str">
        <f>"2405004316"</f>
        <v>2405004316</v>
      </c>
      <c r="C1278" s="5">
        <v>70.88</v>
      </c>
    </row>
    <row r="1279" spans="1:3">
      <c r="A1279" s="5" t="str">
        <f>"0503"</f>
        <v>0503</v>
      </c>
      <c r="B1279" s="5" t="str">
        <f>"2405004317"</f>
        <v>2405004317</v>
      </c>
      <c r="C1279" s="5">
        <v>64.29</v>
      </c>
    </row>
    <row r="1280" spans="1:3">
      <c r="A1280" s="5" t="str">
        <f>"0503"</f>
        <v>0503</v>
      </c>
      <c r="B1280" s="5" t="str">
        <f>"2405004318"</f>
        <v>2405004318</v>
      </c>
      <c r="C1280" s="5">
        <v>54.31</v>
      </c>
    </row>
    <row r="1281" spans="1:3">
      <c r="A1281" s="5" t="str">
        <f>"0505"</f>
        <v>0505</v>
      </c>
      <c r="B1281" s="5" t="str">
        <f>"2405004319"</f>
        <v>2405004319</v>
      </c>
      <c r="C1281" s="5">
        <v>68.82</v>
      </c>
    </row>
    <row r="1282" spans="1:3">
      <c r="A1282" s="5" t="str">
        <f>"0501"</f>
        <v>0501</v>
      </c>
      <c r="B1282" s="5" t="str">
        <f>"2405004320"</f>
        <v>2405004320</v>
      </c>
      <c r="C1282" s="5">
        <v>0</v>
      </c>
    </row>
    <row r="1283" spans="1:3">
      <c r="A1283" s="5" t="str">
        <f>"0504"</f>
        <v>0504</v>
      </c>
      <c r="B1283" s="5" t="str">
        <f>"2405004321"</f>
        <v>2405004321</v>
      </c>
      <c r="C1283" s="5">
        <v>54.13</v>
      </c>
    </row>
    <row r="1284" spans="1:3">
      <c r="A1284" s="5" t="str">
        <f>"0503"</f>
        <v>0503</v>
      </c>
      <c r="B1284" s="5" t="str">
        <f>"2405004322"</f>
        <v>2405004322</v>
      </c>
      <c r="C1284" s="5">
        <v>0</v>
      </c>
    </row>
    <row r="1285" spans="1:3">
      <c r="A1285" s="5" t="str">
        <f>"0503"</f>
        <v>0503</v>
      </c>
      <c r="B1285" s="5" t="str">
        <f>"2405004323"</f>
        <v>2405004323</v>
      </c>
      <c r="C1285" s="5">
        <v>0</v>
      </c>
    </row>
    <row r="1286" spans="1:3">
      <c r="A1286" s="5" t="str">
        <f>"0505"</f>
        <v>0505</v>
      </c>
      <c r="B1286" s="5" t="str">
        <f>"2405004324"</f>
        <v>2405004324</v>
      </c>
      <c r="C1286" s="5">
        <v>63.63</v>
      </c>
    </row>
    <row r="1287" spans="1:3">
      <c r="A1287" s="5" t="str">
        <f>"0503"</f>
        <v>0503</v>
      </c>
      <c r="B1287" s="5" t="str">
        <f>"2405004325"</f>
        <v>2405004325</v>
      </c>
      <c r="C1287" s="5">
        <v>0</v>
      </c>
    </row>
    <row r="1288" spans="1:3">
      <c r="A1288" s="5" t="str">
        <f>"0505"</f>
        <v>0505</v>
      </c>
      <c r="B1288" s="5" t="str">
        <f>"2405004326"</f>
        <v>2405004326</v>
      </c>
      <c r="C1288" s="5">
        <v>55.53</v>
      </c>
    </row>
    <row r="1289" spans="1:3">
      <c r="A1289" s="5" t="str">
        <f>"0505"</f>
        <v>0505</v>
      </c>
      <c r="B1289" s="5" t="str">
        <f>"2405004327"</f>
        <v>2405004327</v>
      </c>
      <c r="C1289" s="5">
        <v>0</v>
      </c>
    </row>
    <row r="1290" spans="1:3">
      <c r="A1290" s="5" t="str">
        <f>"0504"</f>
        <v>0504</v>
      </c>
      <c r="B1290" s="5" t="str">
        <f>"2405004328"</f>
        <v>2405004328</v>
      </c>
      <c r="C1290" s="5">
        <v>73.81</v>
      </c>
    </row>
    <row r="1291" spans="1:3">
      <c r="A1291" s="5" t="str">
        <f>"0505"</f>
        <v>0505</v>
      </c>
      <c r="B1291" s="5" t="str">
        <f>"2405004329"</f>
        <v>2405004329</v>
      </c>
      <c r="C1291" s="5">
        <v>58.7</v>
      </c>
    </row>
    <row r="1292" spans="1:3">
      <c r="A1292" s="5" t="str">
        <f>"0505"</f>
        <v>0505</v>
      </c>
      <c r="B1292" s="5" t="str">
        <f>"2405004330"</f>
        <v>2405004330</v>
      </c>
      <c r="C1292" s="5">
        <v>62.18</v>
      </c>
    </row>
    <row r="1293" spans="1:3">
      <c r="A1293" s="5" t="str">
        <f>"0505"</f>
        <v>0505</v>
      </c>
      <c r="B1293" s="5" t="str">
        <f>"2405004401"</f>
        <v>2405004401</v>
      </c>
      <c r="C1293" s="5">
        <v>51.73</v>
      </c>
    </row>
    <row r="1294" spans="1:3">
      <c r="A1294" s="5" t="str">
        <f>"0502"</f>
        <v>0502</v>
      </c>
      <c r="B1294" s="5" t="str">
        <f>"2405004402"</f>
        <v>2405004402</v>
      </c>
      <c r="C1294" s="5">
        <v>63.66</v>
      </c>
    </row>
    <row r="1295" spans="1:3">
      <c r="A1295" s="5" t="str">
        <f>"0505"</f>
        <v>0505</v>
      </c>
      <c r="B1295" s="5" t="str">
        <f>"2405004403"</f>
        <v>2405004403</v>
      </c>
      <c r="C1295" s="5">
        <v>54.9</v>
      </c>
    </row>
    <row r="1296" spans="1:3">
      <c r="A1296" s="5" t="str">
        <f>"0505"</f>
        <v>0505</v>
      </c>
      <c r="B1296" s="5" t="str">
        <f>"2405004404"</f>
        <v>2405004404</v>
      </c>
      <c r="C1296" s="5">
        <v>64.49</v>
      </c>
    </row>
    <row r="1297" spans="1:3">
      <c r="A1297" s="5" t="str">
        <f>"0505"</f>
        <v>0505</v>
      </c>
      <c r="B1297" s="5" t="str">
        <f>"2405004405"</f>
        <v>2405004405</v>
      </c>
      <c r="C1297" s="5">
        <v>64.81</v>
      </c>
    </row>
    <row r="1298" spans="1:3">
      <c r="A1298" s="5" t="str">
        <f>"0505"</f>
        <v>0505</v>
      </c>
      <c r="B1298" s="5" t="str">
        <f>"2405004406"</f>
        <v>2405004406</v>
      </c>
      <c r="C1298" s="5">
        <v>77.01</v>
      </c>
    </row>
    <row r="1299" spans="1:3">
      <c r="A1299" s="5" t="str">
        <f>"0505"</f>
        <v>0505</v>
      </c>
      <c r="B1299" s="5" t="str">
        <f>"2405004407"</f>
        <v>2405004407</v>
      </c>
      <c r="C1299" s="5">
        <v>67.69</v>
      </c>
    </row>
    <row r="1300" spans="1:3">
      <c r="A1300" s="5" t="str">
        <f>"0501"</f>
        <v>0501</v>
      </c>
      <c r="B1300" s="5" t="str">
        <f>"2405004408"</f>
        <v>2405004408</v>
      </c>
      <c r="C1300" s="5">
        <v>67.92</v>
      </c>
    </row>
    <row r="1301" spans="1:3">
      <c r="A1301" s="5" t="str">
        <f>"0505"</f>
        <v>0505</v>
      </c>
      <c r="B1301" s="5" t="str">
        <f>"2405004409"</f>
        <v>2405004409</v>
      </c>
      <c r="C1301" s="5">
        <v>55.63</v>
      </c>
    </row>
    <row r="1302" spans="1:3">
      <c r="A1302" s="5" t="str">
        <f>"0505"</f>
        <v>0505</v>
      </c>
      <c r="B1302" s="5" t="str">
        <f>"2405004410"</f>
        <v>2405004410</v>
      </c>
      <c r="C1302" s="5">
        <v>0</v>
      </c>
    </row>
    <row r="1303" spans="1:3">
      <c r="A1303" s="5" t="str">
        <f>"0501"</f>
        <v>0501</v>
      </c>
      <c r="B1303" s="5" t="str">
        <f>"2405004411"</f>
        <v>2405004411</v>
      </c>
      <c r="C1303" s="5">
        <v>55.74</v>
      </c>
    </row>
    <row r="1304" spans="1:3">
      <c r="A1304" s="5" t="str">
        <f>"0502"</f>
        <v>0502</v>
      </c>
      <c r="B1304" s="5" t="str">
        <f>"2405004412"</f>
        <v>2405004412</v>
      </c>
      <c r="C1304" s="5">
        <v>0</v>
      </c>
    </row>
    <row r="1305" spans="1:3">
      <c r="A1305" s="5" t="str">
        <f>"0504"</f>
        <v>0504</v>
      </c>
      <c r="B1305" s="5" t="str">
        <f>"2405004413"</f>
        <v>2405004413</v>
      </c>
      <c r="C1305" s="5">
        <v>0</v>
      </c>
    </row>
    <row r="1306" spans="1:3">
      <c r="A1306" s="5" t="str">
        <f>"0505"</f>
        <v>0505</v>
      </c>
      <c r="B1306" s="5" t="str">
        <f>"2405004414"</f>
        <v>2405004414</v>
      </c>
      <c r="C1306" s="5">
        <v>59.1</v>
      </c>
    </row>
    <row r="1307" spans="1:3">
      <c r="A1307" s="5" t="str">
        <f>"0505"</f>
        <v>0505</v>
      </c>
      <c r="B1307" s="5" t="str">
        <f>"2405004415"</f>
        <v>2405004415</v>
      </c>
      <c r="C1307" s="5">
        <v>0</v>
      </c>
    </row>
    <row r="1308" spans="1:3">
      <c r="A1308" s="5" t="str">
        <f>"0503"</f>
        <v>0503</v>
      </c>
      <c r="B1308" s="5" t="str">
        <f>"2405004416"</f>
        <v>2405004416</v>
      </c>
      <c r="C1308" s="5">
        <v>0</v>
      </c>
    </row>
    <row r="1309" spans="1:3">
      <c r="A1309" s="5" t="str">
        <f>"0505"</f>
        <v>0505</v>
      </c>
      <c r="B1309" s="5" t="str">
        <f>"2405004417"</f>
        <v>2405004417</v>
      </c>
      <c r="C1309" s="5">
        <v>65.08</v>
      </c>
    </row>
    <row r="1310" spans="1:3">
      <c r="A1310" s="5" t="str">
        <f>"0505"</f>
        <v>0505</v>
      </c>
      <c r="B1310" s="5" t="str">
        <f>"2405004418"</f>
        <v>2405004418</v>
      </c>
      <c r="C1310" s="5">
        <v>60.07</v>
      </c>
    </row>
    <row r="1311" spans="1:3">
      <c r="A1311" s="5" t="str">
        <f>"0501"</f>
        <v>0501</v>
      </c>
      <c r="B1311" s="5" t="str">
        <f>"2405004419"</f>
        <v>2405004419</v>
      </c>
      <c r="C1311" s="5">
        <v>0</v>
      </c>
    </row>
    <row r="1312" spans="1:3">
      <c r="A1312" s="5" t="str">
        <f>"0501"</f>
        <v>0501</v>
      </c>
      <c r="B1312" s="5" t="str">
        <f>"2405004420"</f>
        <v>2405004420</v>
      </c>
      <c r="C1312" s="5">
        <v>51.1</v>
      </c>
    </row>
    <row r="1313" spans="1:3">
      <c r="A1313" s="5" t="str">
        <f>"0503"</f>
        <v>0503</v>
      </c>
      <c r="B1313" s="5" t="str">
        <f>"2405004421"</f>
        <v>2405004421</v>
      </c>
      <c r="C1313" s="5">
        <v>56.43</v>
      </c>
    </row>
    <row r="1314" spans="1:3">
      <c r="A1314" s="5" t="str">
        <f>"0504"</f>
        <v>0504</v>
      </c>
      <c r="B1314" s="5" t="str">
        <f>"2405004422"</f>
        <v>2405004422</v>
      </c>
      <c r="C1314" s="5">
        <v>0</v>
      </c>
    </row>
    <row r="1315" spans="1:3">
      <c r="A1315" s="5" t="str">
        <f>"0505"</f>
        <v>0505</v>
      </c>
      <c r="B1315" s="5" t="str">
        <f>"2405004423"</f>
        <v>2405004423</v>
      </c>
      <c r="C1315" s="5">
        <v>53.4</v>
      </c>
    </row>
    <row r="1316" spans="1:3">
      <c r="A1316" s="5" t="str">
        <f>"0503"</f>
        <v>0503</v>
      </c>
      <c r="B1316" s="5" t="str">
        <f>"2405004424"</f>
        <v>2405004424</v>
      </c>
      <c r="C1316" s="5">
        <v>55.94</v>
      </c>
    </row>
    <row r="1317" spans="1:3">
      <c r="A1317" s="5" t="str">
        <f>"0502"</f>
        <v>0502</v>
      </c>
      <c r="B1317" s="5" t="str">
        <f>"2405004425"</f>
        <v>2405004425</v>
      </c>
      <c r="C1317" s="5">
        <v>0</v>
      </c>
    </row>
    <row r="1318" spans="1:3">
      <c r="A1318" s="5" t="str">
        <f>"0502"</f>
        <v>0502</v>
      </c>
      <c r="B1318" s="5" t="str">
        <f>"2405004426"</f>
        <v>2405004426</v>
      </c>
      <c r="C1318" s="5">
        <v>74.07</v>
      </c>
    </row>
    <row r="1319" spans="1:3">
      <c r="A1319" s="5" t="str">
        <f>"0501"</f>
        <v>0501</v>
      </c>
      <c r="B1319" s="5" t="str">
        <f>"2405004427"</f>
        <v>2405004427</v>
      </c>
      <c r="C1319" s="5">
        <v>61.18</v>
      </c>
    </row>
    <row r="1320" spans="1:3">
      <c r="A1320" s="5" t="str">
        <f>"0501"</f>
        <v>0501</v>
      </c>
      <c r="B1320" s="5" t="str">
        <f>"2405004428"</f>
        <v>2405004428</v>
      </c>
      <c r="C1320" s="5">
        <v>69.23</v>
      </c>
    </row>
    <row r="1321" spans="1:3">
      <c r="A1321" s="5" t="str">
        <f>"0505"</f>
        <v>0505</v>
      </c>
      <c r="B1321" s="5" t="str">
        <f>"2405004429"</f>
        <v>2405004429</v>
      </c>
      <c r="C1321" s="5">
        <v>70.08</v>
      </c>
    </row>
    <row r="1322" spans="1:3">
      <c r="A1322" s="5" t="str">
        <f>"0503"</f>
        <v>0503</v>
      </c>
      <c r="B1322" s="5" t="str">
        <f>"2405004430"</f>
        <v>2405004430</v>
      </c>
      <c r="C1322" s="5">
        <v>67.17</v>
      </c>
    </row>
    <row r="1323" spans="1:3">
      <c r="A1323" s="5" t="str">
        <f>"0505"</f>
        <v>0505</v>
      </c>
      <c r="B1323" s="5" t="str">
        <f>"2405004501"</f>
        <v>2405004501</v>
      </c>
      <c r="C1323" s="5">
        <v>0</v>
      </c>
    </row>
    <row r="1324" spans="1:3">
      <c r="A1324" s="5" t="str">
        <f>"0505"</f>
        <v>0505</v>
      </c>
      <c r="B1324" s="5" t="str">
        <f>"2405004502"</f>
        <v>2405004502</v>
      </c>
      <c r="C1324" s="5">
        <v>0</v>
      </c>
    </row>
    <row r="1325" spans="1:3">
      <c r="A1325" s="5" t="str">
        <f>"0505"</f>
        <v>0505</v>
      </c>
      <c r="B1325" s="5" t="str">
        <f>"2405004503"</f>
        <v>2405004503</v>
      </c>
      <c r="C1325" s="5">
        <v>0</v>
      </c>
    </row>
    <row r="1326" spans="1:3">
      <c r="A1326" s="5" t="str">
        <f>"0502"</f>
        <v>0502</v>
      </c>
      <c r="B1326" s="5" t="str">
        <f>"2405004504"</f>
        <v>2405004504</v>
      </c>
      <c r="C1326" s="5">
        <v>71.48</v>
      </c>
    </row>
    <row r="1327" spans="1:3">
      <c r="A1327" s="5" t="str">
        <f>"0505"</f>
        <v>0505</v>
      </c>
      <c r="B1327" s="5" t="str">
        <f>"2405004505"</f>
        <v>2405004505</v>
      </c>
      <c r="C1327" s="5">
        <v>72.01</v>
      </c>
    </row>
    <row r="1328" spans="1:3">
      <c r="A1328" s="5" t="str">
        <f>"0505"</f>
        <v>0505</v>
      </c>
      <c r="B1328" s="5" t="str">
        <f>"2405004506"</f>
        <v>2405004506</v>
      </c>
      <c r="C1328" s="5">
        <v>0</v>
      </c>
    </row>
    <row r="1329" spans="1:3">
      <c r="A1329" s="5" t="str">
        <f>"0505"</f>
        <v>0505</v>
      </c>
      <c r="B1329" s="5" t="str">
        <f>"2405004507"</f>
        <v>2405004507</v>
      </c>
      <c r="C1329" s="5">
        <v>62.9</v>
      </c>
    </row>
    <row r="1330" spans="1:3">
      <c r="A1330" s="5" t="str">
        <f>"0502"</f>
        <v>0502</v>
      </c>
      <c r="B1330" s="5" t="str">
        <f>"2405004508"</f>
        <v>2405004508</v>
      </c>
      <c r="C1330" s="5">
        <v>0</v>
      </c>
    </row>
    <row r="1331" spans="1:3">
      <c r="A1331" s="5" t="str">
        <f>"0504"</f>
        <v>0504</v>
      </c>
      <c r="B1331" s="5" t="str">
        <f>"2405004509"</f>
        <v>2405004509</v>
      </c>
      <c r="C1331" s="5">
        <v>0</v>
      </c>
    </row>
    <row r="1332" spans="1:3">
      <c r="A1332" s="5" t="str">
        <f>"0505"</f>
        <v>0505</v>
      </c>
      <c r="B1332" s="5" t="str">
        <f>"2405004510"</f>
        <v>2405004510</v>
      </c>
      <c r="C1332" s="5">
        <v>63.93</v>
      </c>
    </row>
    <row r="1333" spans="1:3">
      <c r="A1333" s="5" t="str">
        <f>"0504"</f>
        <v>0504</v>
      </c>
      <c r="B1333" s="5" t="str">
        <f>"2405004511"</f>
        <v>2405004511</v>
      </c>
      <c r="C1333" s="5">
        <v>0</v>
      </c>
    </row>
    <row r="1334" spans="1:3">
      <c r="A1334" s="5" t="str">
        <f>"0505"</f>
        <v>0505</v>
      </c>
      <c r="B1334" s="5" t="str">
        <f>"2405004512"</f>
        <v>2405004512</v>
      </c>
      <c r="C1334" s="5">
        <v>71.65</v>
      </c>
    </row>
    <row r="1335" spans="1:3">
      <c r="A1335" s="5" t="str">
        <f>"0505"</f>
        <v>0505</v>
      </c>
      <c r="B1335" s="5" t="str">
        <f>"2405004513"</f>
        <v>2405004513</v>
      </c>
      <c r="C1335" s="5">
        <v>0</v>
      </c>
    </row>
    <row r="1336" spans="1:3">
      <c r="A1336" s="5" t="str">
        <f>"0505"</f>
        <v>0505</v>
      </c>
      <c r="B1336" s="5" t="str">
        <f>"2405004514"</f>
        <v>2405004514</v>
      </c>
      <c r="C1336" s="5">
        <v>51.68</v>
      </c>
    </row>
    <row r="1337" spans="1:3">
      <c r="A1337" s="5" t="str">
        <f>"0504"</f>
        <v>0504</v>
      </c>
      <c r="B1337" s="5" t="str">
        <f>"2405004515"</f>
        <v>2405004515</v>
      </c>
      <c r="C1337" s="5">
        <v>59.15</v>
      </c>
    </row>
    <row r="1338" spans="1:3">
      <c r="A1338" s="5" t="str">
        <f>"0501"</f>
        <v>0501</v>
      </c>
      <c r="B1338" s="5" t="str">
        <f>"2405004516"</f>
        <v>2405004516</v>
      </c>
      <c r="C1338" s="5">
        <v>0</v>
      </c>
    </row>
    <row r="1339" spans="1:3">
      <c r="A1339" s="5" t="str">
        <f>"0505"</f>
        <v>0505</v>
      </c>
      <c r="B1339" s="5" t="str">
        <f>"2405004517"</f>
        <v>2405004517</v>
      </c>
      <c r="C1339" s="5">
        <v>67.23</v>
      </c>
    </row>
    <row r="1340" spans="1:3">
      <c r="A1340" s="5" t="str">
        <f>"0501"</f>
        <v>0501</v>
      </c>
      <c r="B1340" s="5" t="str">
        <f>"2405004518"</f>
        <v>2405004518</v>
      </c>
      <c r="C1340" s="5">
        <v>0</v>
      </c>
    </row>
    <row r="1341" spans="1:3">
      <c r="A1341" s="5" t="str">
        <f>"0501"</f>
        <v>0501</v>
      </c>
      <c r="B1341" s="5" t="str">
        <f>"2405004519"</f>
        <v>2405004519</v>
      </c>
      <c r="C1341" s="5">
        <v>67.49</v>
      </c>
    </row>
    <row r="1342" spans="1:3">
      <c r="A1342" s="5" t="str">
        <f>"0502"</f>
        <v>0502</v>
      </c>
      <c r="B1342" s="5" t="str">
        <f>"2405004520"</f>
        <v>2405004520</v>
      </c>
      <c r="C1342" s="5">
        <v>0</v>
      </c>
    </row>
    <row r="1343" spans="1:3">
      <c r="A1343" s="5" t="str">
        <f>"0501"</f>
        <v>0501</v>
      </c>
      <c r="B1343" s="5" t="str">
        <f>"2405004521"</f>
        <v>2405004521</v>
      </c>
      <c r="C1343" s="5">
        <v>0</v>
      </c>
    </row>
    <row r="1344" spans="1:3">
      <c r="A1344" s="5" t="str">
        <f>"0505"</f>
        <v>0505</v>
      </c>
      <c r="B1344" s="5" t="str">
        <f>"2405004522"</f>
        <v>2405004522</v>
      </c>
      <c r="C1344" s="5">
        <v>0</v>
      </c>
    </row>
    <row r="1345" spans="1:3">
      <c r="A1345" s="5" t="str">
        <f>"0502"</f>
        <v>0502</v>
      </c>
      <c r="B1345" s="5" t="str">
        <f>"2405004523"</f>
        <v>2405004523</v>
      </c>
      <c r="C1345" s="5">
        <v>68.53</v>
      </c>
    </row>
    <row r="1346" spans="1:3">
      <c r="A1346" s="5" t="str">
        <f>"0502"</f>
        <v>0502</v>
      </c>
      <c r="B1346" s="5" t="str">
        <f>"2405004524"</f>
        <v>2405004524</v>
      </c>
      <c r="C1346" s="5">
        <v>0</v>
      </c>
    </row>
    <row r="1347" spans="1:3">
      <c r="A1347" s="5" t="str">
        <f>"0505"</f>
        <v>0505</v>
      </c>
      <c r="B1347" s="5" t="str">
        <f>"2405004525"</f>
        <v>2405004525</v>
      </c>
      <c r="C1347" s="5">
        <v>0</v>
      </c>
    </row>
    <row r="1348" spans="1:3">
      <c r="A1348" s="5" t="str">
        <f>"0501"</f>
        <v>0501</v>
      </c>
      <c r="B1348" s="5" t="str">
        <f>"2405004526"</f>
        <v>2405004526</v>
      </c>
      <c r="C1348" s="5">
        <v>77.04</v>
      </c>
    </row>
    <row r="1349" spans="1:3">
      <c r="A1349" s="5" t="str">
        <f>"0505"</f>
        <v>0505</v>
      </c>
      <c r="B1349" s="5" t="str">
        <f>"2405004527"</f>
        <v>2405004527</v>
      </c>
      <c r="C1349" s="5">
        <v>0</v>
      </c>
    </row>
    <row r="1350" spans="1:3">
      <c r="A1350" s="5" t="str">
        <f>"0501"</f>
        <v>0501</v>
      </c>
      <c r="B1350" s="5" t="str">
        <f>"2405004528"</f>
        <v>2405004528</v>
      </c>
      <c r="C1350" s="5">
        <v>75.5</v>
      </c>
    </row>
    <row r="1351" spans="1:3">
      <c r="A1351" s="5" t="str">
        <f>"0502"</f>
        <v>0502</v>
      </c>
      <c r="B1351" s="5" t="str">
        <f>"2405004529"</f>
        <v>2405004529</v>
      </c>
      <c r="C1351" s="5">
        <v>64.68</v>
      </c>
    </row>
    <row r="1352" spans="1:3">
      <c r="A1352" s="5" t="str">
        <f>"0505"</f>
        <v>0505</v>
      </c>
      <c r="B1352" s="5" t="str">
        <f>"2405004530"</f>
        <v>2405004530</v>
      </c>
      <c r="C1352" s="5">
        <v>53.6</v>
      </c>
    </row>
    <row r="1353" spans="1:3">
      <c r="A1353" s="5" t="str">
        <f>"0505"</f>
        <v>0505</v>
      </c>
      <c r="B1353" s="5" t="str">
        <f>"2405004601"</f>
        <v>2405004601</v>
      </c>
      <c r="C1353" s="5">
        <v>0</v>
      </c>
    </row>
    <row r="1354" spans="1:3">
      <c r="A1354" s="5" t="str">
        <f>"0501"</f>
        <v>0501</v>
      </c>
      <c r="B1354" s="5" t="str">
        <f>"2405004602"</f>
        <v>2405004602</v>
      </c>
      <c r="C1354" s="5">
        <v>54.33</v>
      </c>
    </row>
    <row r="1355" spans="1:3">
      <c r="A1355" s="5" t="str">
        <f>"0501"</f>
        <v>0501</v>
      </c>
      <c r="B1355" s="5" t="str">
        <f>"2405004603"</f>
        <v>2405004603</v>
      </c>
      <c r="C1355" s="5">
        <v>71.8</v>
      </c>
    </row>
    <row r="1356" spans="1:3">
      <c r="A1356" s="5" t="str">
        <f>"0503"</f>
        <v>0503</v>
      </c>
      <c r="B1356" s="5" t="str">
        <f>"2405004604"</f>
        <v>2405004604</v>
      </c>
      <c r="C1356" s="5">
        <v>77.93</v>
      </c>
    </row>
    <row r="1357" spans="1:3">
      <c r="A1357" s="5" t="str">
        <f>"0505"</f>
        <v>0505</v>
      </c>
      <c r="B1357" s="5" t="str">
        <f>"2405004605"</f>
        <v>2405004605</v>
      </c>
      <c r="C1357" s="5">
        <v>69.73</v>
      </c>
    </row>
    <row r="1358" spans="1:3">
      <c r="A1358" s="5" t="str">
        <f>"0505"</f>
        <v>0505</v>
      </c>
      <c r="B1358" s="5" t="str">
        <f>"2405004606"</f>
        <v>2405004606</v>
      </c>
      <c r="C1358" s="5">
        <v>67.59</v>
      </c>
    </row>
    <row r="1359" spans="1:3">
      <c r="A1359" s="5" t="str">
        <f>"0504"</f>
        <v>0504</v>
      </c>
      <c r="B1359" s="5" t="str">
        <f>"2405004607"</f>
        <v>2405004607</v>
      </c>
      <c r="C1359" s="5">
        <v>58.93</v>
      </c>
    </row>
    <row r="1360" spans="1:3">
      <c r="A1360" s="5" t="str">
        <f>"0505"</f>
        <v>0505</v>
      </c>
      <c r="B1360" s="5" t="str">
        <f>"2405004608"</f>
        <v>2405004608</v>
      </c>
      <c r="C1360" s="5">
        <v>57.52</v>
      </c>
    </row>
    <row r="1361" spans="1:3">
      <c r="A1361" s="5" t="str">
        <f>"0505"</f>
        <v>0505</v>
      </c>
      <c r="B1361" s="5" t="str">
        <f>"2405004609"</f>
        <v>2405004609</v>
      </c>
      <c r="C1361" s="5">
        <v>72.53</v>
      </c>
    </row>
    <row r="1362" spans="1:3">
      <c r="A1362" s="5" t="str">
        <f>"0503"</f>
        <v>0503</v>
      </c>
      <c r="B1362" s="5" t="str">
        <f>"2405004610"</f>
        <v>2405004610</v>
      </c>
      <c r="C1362" s="5">
        <v>47.75</v>
      </c>
    </row>
    <row r="1363" spans="1:3">
      <c r="A1363" s="5" t="str">
        <f>"0502"</f>
        <v>0502</v>
      </c>
      <c r="B1363" s="5" t="str">
        <f>"2405004611"</f>
        <v>2405004611</v>
      </c>
      <c r="C1363" s="5">
        <v>77.15</v>
      </c>
    </row>
    <row r="1364" spans="1:3">
      <c r="A1364" s="5" t="str">
        <f>"0505"</f>
        <v>0505</v>
      </c>
      <c r="B1364" s="5" t="str">
        <f>"2405004612"</f>
        <v>2405004612</v>
      </c>
      <c r="C1364" s="5">
        <v>0</v>
      </c>
    </row>
    <row r="1365" spans="1:3">
      <c r="A1365" s="5" t="str">
        <f>"0501"</f>
        <v>0501</v>
      </c>
      <c r="B1365" s="5" t="str">
        <f>"2405004613"</f>
        <v>2405004613</v>
      </c>
      <c r="C1365" s="5">
        <v>70.9</v>
      </c>
    </row>
    <row r="1366" spans="1:3">
      <c r="A1366" s="5" t="str">
        <f>"0503"</f>
        <v>0503</v>
      </c>
      <c r="B1366" s="5" t="str">
        <f>"2405004614"</f>
        <v>2405004614</v>
      </c>
      <c r="C1366" s="5">
        <v>69.88</v>
      </c>
    </row>
    <row r="1367" spans="1:3">
      <c r="A1367" s="5" t="str">
        <f>"0505"</f>
        <v>0505</v>
      </c>
      <c r="B1367" s="5" t="str">
        <f>"2405004615"</f>
        <v>2405004615</v>
      </c>
      <c r="C1367" s="5">
        <v>71.44</v>
      </c>
    </row>
    <row r="1368" spans="1:3">
      <c r="A1368" s="5" t="str">
        <f>"0505"</f>
        <v>0505</v>
      </c>
      <c r="B1368" s="5" t="str">
        <f>"2405004616"</f>
        <v>2405004616</v>
      </c>
      <c r="C1368" s="5">
        <v>58.24</v>
      </c>
    </row>
    <row r="1369" spans="1:3">
      <c r="A1369" s="5" t="str">
        <f>"0501"</f>
        <v>0501</v>
      </c>
      <c r="B1369" s="5" t="str">
        <f>"2405004617"</f>
        <v>2405004617</v>
      </c>
      <c r="C1369" s="5">
        <v>59.58</v>
      </c>
    </row>
    <row r="1370" spans="1:3">
      <c r="A1370" s="5" t="str">
        <f>"0501"</f>
        <v>0501</v>
      </c>
      <c r="B1370" s="5" t="str">
        <f>"2405004618"</f>
        <v>2405004618</v>
      </c>
      <c r="C1370" s="5">
        <v>70.75</v>
      </c>
    </row>
    <row r="1371" spans="1:3">
      <c r="A1371" s="5" t="str">
        <f>"0503"</f>
        <v>0503</v>
      </c>
      <c r="B1371" s="5" t="str">
        <f>"2405004619"</f>
        <v>2405004619</v>
      </c>
      <c r="C1371" s="5">
        <v>0</v>
      </c>
    </row>
    <row r="1372" spans="1:3">
      <c r="A1372" s="5" t="str">
        <f>"0505"</f>
        <v>0505</v>
      </c>
      <c r="B1372" s="5" t="str">
        <f>"2405004620"</f>
        <v>2405004620</v>
      </c>
      <c r="C1372" s="5">
        <v>0</v>
      </c>
    </row>
    <row r="1373" spans="1:3">
      <c r="A1373" s="5" t="str">
        <f>"0501"</f>
        <v>0501</v>
      </c>
      <c r="B1373" s="5" t="str">
        <f>"2405004621"</f>
        <v>2405004621</v>
      </c>
      <c r="C1373" s="5">
        <v>72.52</v>
      </c>
    </row>
  </sheetData>
  <autoFilter xmlns:etc="http://www.wps.cn/officeDocument/2017/etCustomData" ref="A2:C1373" etc:filterBottomFollowUsedRange="0">
    <extLst/>
  </autoFilter>
  <mergeCells count="1">
    <mergeCell ref="A1:C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data_2024-11-11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god1994</cp:lastModifiedBy>
  <dcterms:created xsi:type="dcterms:W3CDTF">2024-11-11T10:18:00Z</dcterms:created>
  <dcterms:modified xsi:type="dcterms:W3CDTF">2024-11-15T08:20:25Z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62FECA69057E4C9BB048E386A59489ED</vt:lpwstr>
  </property>
  <property fmtid="{D5CDD505-2E9C-101B-9397-08002B2CF9AE}" pid="3" name="KSOProductBuildVer">
    <vt:lpwstr>2052-12.1.0.18608</vt:lpwstr>
  </property>
</Properties>
</file>